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  <sheet name="Izvješće o kompatibilnosti" sheetId="4" r:id="rId4"/>
  </sheets>
  <definedNames/>
  <calcPr fullCalcOnLoad="1"/>
</workbook>
</file>

<file path=xl/sharedStrings.xml><?xml version="1.0" encoding="utf-8"?>
<sst xmlns="http://schemas.openxmlformats.org/spreadsheetml/2006/main" count="257" uniqueCount="172">
  <si>
    <t>RB</t>
  </si>
  <si>
    <t>PRIHODI PO VRSTAMA</t>
  </si>
  <si>
    <t>1.</t>
  </si>
  <si>
    <t>2.</t>
  </si>
  <si>
    <t>Prihodi od turističke članarine</t>
  </si>
  <si>
    <t>3.</t>
  </si>
  <si>
    <t>3.1.</t>
  </si>
  <si>
    <t>3.2.</t>
  </si>
  <si>
    <t>4.</t>
  </si>
  <si>
    <t>5.</t>
  </si>
  <si>
    <t xml:space="preserve">SVEUKUPNO PRIHODI </t>
  </si>
  <si>
    <t>RASHODI PO VRSTAMA</t>
  </si>
  <si>
    <t>I.</t>
  </si>
  <si>
    <t>ADMINISTRATIVNI RASHODI</t>
  </si>
  <si>
    <t>II.</t>
  </si>
  <si>
    <t>DIZAJN VRIJEDNOSTI</t>
  </si>
  <si>
    <t>1.1.</t>
  </si>
  <si>
    <t>Manifestacije</t>
  </si>
  <si>
    <t>III.</t>
  </si>
  <si>
    <t xml:space="preserve">KOMUNIKACIJA VRIJEDNOSTI </t>
  </si>
  <si>
    <t>Online komunikacije</t>
  </si>
  <si>
    <t>1.4.</t>
  </si>
  <si>
    <t>Offline komunikacije</t>
  </si>
  <si>
    <t>2.1.</t>
  </si>
  <si>
    <t>2.2.</t>
  </si>
  <si>
    <t>2.3.</t>
  </si>
  <si>
    <t>2.4.</t>
  </si>
  <si>
    <t>2.5.</t>
  </si>
  <si>
    <t>IV.</t>
  </si>
  <si>
    <t>DISTRIBUCIJA I PRODAJA VRIJEDNOSTI</t>
  </si>
  <si>
    <t>V.</t>
  </si>
  <si>
    <t>INTERNI MARKETING</t>
  </si>
  <si>
    <t>VI.</t>
  </si>
  <si>
    <t>MARKETINŠKA INFRASTRUKTURA</t>
  </si>
  <si>
    <t>SVEUKUPNO RASHODI</t>
  </si>
  <si>
    <t>2.6.</t>
  </si>
  <si>
    <t>2.7.</t>
  </si>
  <si>
    <t>r.br.</t>
  </si>
  <si>
    <t>RASHODI UREDA</t>
  </si>
  <si>
    <t>1.3.</t>
  </si>
  <si>
    <t>4.1.</t>
  </si>
  <si>
    <t>4.2.</t>
  </si>
  <si>
    <t>4.3.</t>
  </si>
  <si>
    <t>4.4.</t>
  </si>
  <si>
    <t>4.5.</t>
  </si>
  <si>
    <t>1.2.</t>
  </si>
  <si>
    <t>MATERIJALNI IZDACI</t>
  </si>
  <si>
    <t>uredski materijal</t>
  </si>
  <si>
    <t>izdaci za sitni inventar</t>
  </si>
  <si>
    <t>potrošnja električne energije</t>
  </si>
  <si>
    <t>IZDACI ZA USLUGE</t>
  </si>
  <si>
    <t>trošak tekućeg i investicijskog održavanja</t>
  </si>
  <si>
    <t>usluge knjigovodstvenog servisa</t>
  </si>
  <si>
    <t>IZDACI ZA ZAPOSLENE</t>
  </si>
  <si>
    <t>NEMATERIJALNI IZDACI</t>
  </si>
  <si>
    <t>troškak reprezentacije</t>
  </si>
  <si>
    <t>izdaci naknade banci</t>
  </si>
  <si>
    <t>premije osiguranja</t>
  </si>
  <si>
    <t>potrošni materijal, održavanje, čistoća</t>
  </si>
  <si>
    <t>3.3.</t>
  </si>
  <si>
    <t>izdaci za prijevoz na posao i s posla</t>
  </si>
  <si>
    <t>VII.</t>
  </si>
  <si>
    <t>Poticanje i sudjelovanje u uređenju grada</t>
  </si>
  <si>
    <t>Prihodi iz Proračuna Grada Petrinje</t>
  </si>
  <si>
    <t>Prihodi od drugih aktivnosti (HTZ, TZŽ, Ministarstva)</t>
  </si>
  <si>
    <t>Izvješće o kompatibilnosti za Kopija FINANCIJSKO IZVJESCE ZA 09 2014 1.xls</t>
  </si>
  <si>
    <t>Izveden dana 27.10.2014 14:50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</si>
  <si>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</si>
  <si>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</si>
  <si>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</si>
  <si>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</si>
  <si>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Ova radna knjiga sadrži tablicu s primijenjenim stilom. Oblikovanje stila tablice se ne može prikazati u ranijim verzijama programa Excel.</t>
  </si>
  <si>
    <t>List1'!A75:F104</t>
  </si>
  <si>
    <t>List1'!A1:F65</t>
  </si>
  <si>
    <t>Excel 97 - 2003</t>
  </si>
  <si>
    <t>Neke ćelije ili stilovi ove radne knjige sadrže oblikovanje koje odabrani format datoteke ne podržava. Ta oblikovanja će se pretvoriti u najbliža dostupna oblikovanja.</t>
  </si>
  <si>
    <t>trošak plaća</t>
  </si>
  <si>
    <t>STRUKTURA</t>
  </si>
  <si>
    <t>2.8.</t>
  </si>
  <si>
    <t>2.9.</t>
  </si>
  <si>
    <t>poštarina, fotokopiranje, uvezivanje poslovnih knjiga</t>
  </si>
  <si>
    <t>UKUPNO RASHODI UREDA</t>
  </si>
  <si>
    <t>-</t>
  </si>
  <si>
    <t>3.4.</t>
  </si>
  <si>
    <t>PLAN 2019.</t>
  </si>
  <si>
    <t>1.2.1.</t>
  </si>
  <si>
    <t>2.2.1.</t>
  </si>
  <si>
    <t>Stupac1</t>
  </si>
  <si>
    <t>Stupac2</t>
  </si>
  <si>
    <t xml:space="preserve">administrativni rashodi </t>
  </si>
  <si>
    <t xml:space="preserve">programske aktivnosti </t>
  </si>
  <si>
    <t>upotreba osobnog automobila u vl. svrhe</t>
  </si>
  <si>
    <t>Izdaci za stručno osposobljavanje</t>
  </si>
  <si>
    <t>ostali izdaci (jubilarna nagrada, regres, božićnica i dr.)</t>
  </si>
  <si>
    <t>Prihodi od turističke pristojbe</t>
  </si>
  <si>
    <t xml:space="preserve">TRANSFER BORAVIŠNE PRISTOJBE GRADU </t>
  </si>
  <si>
    <t>Rashodi za radnike i za stručno osposobljavanje - MT 19</t>
  </si>
  <si>
    <t>Rashodi ureda - MT 19</t>
  </si>
  <si>
    <t>Rashodi za rad tijela Turističke zajednice - MT 20</t>
  </si>
  <si>
    <t>Oprema - MT 21</t>
  </si>
  <si>
    <t>Projekt 'Volim Petrinju za ljepšu Hrvatsku'   - MT 12</t>
  </si>
  <si>
    <t xml:space="preserve">Projekt ' Muzealizacija grada' - MT 40  </t>
  </si>
  <si>
    <t>Interpretacija baštine/brendiranje destinacije -  MT 30</t>
  </si>
  <si>
    <t>Urbana oprema (štandovi, suncobrani i sl.)  - MT 37</t>
  </si>
  <si>
    <t>Petrinjski fašnik - MT 1</t>
  </si>
  <si>
    <t xml:space="preserve">Petrinjske legende i priče - MT 8      </t>
  </si>
  <si>
    <t xml:space="preserve">Ljeto u Petrinji -  MT 5      </t>
  </si>
  <si>
    <t xml:space="preserve">Biciklijada u Petrinji - MT 3 </t>
  </si>
  <si>
    <t>Fišijada - ribička noć  - MT 5</t>
  </si>
  <si>
    <t>Lovrenčevo u Petrinji - MT 6</t>
  </si>
  <si>
    <t>Festival kestena u Petrinji - MT 7</t>
  </si>
  <si>
    <t>Advent u Petrinji - MT 10</t>
  </si>
  <si>
    <t>Suorganiazcija u manifestacijama i donacije - MT 9</t>
  </si>
  <si>
    <t>Oglašavanje u promotivnim kampanjama  - MT 14</t>
  </si>
  <si>
    <t>Internet oglašavanje i upravljanje Internet stranicama -  MT 15</t>
  </si>
  <si>
    <t>City light vitrina -  održavanje i trošak struje  - MT 36</t>
  </si>
  <si>
    <t>Ostali promotivni materijal - MT 13</t>
  </si>
  <si>
    <t>Opće oglašavanje (Oglašavanje u tisku, TV oglašavanje)- MT 14</t>
  </si>
  <si>
    <t>Informativni vodič  - MT 24</t>
  </si>
  <si>
    <t>Suveniri za promidžbu i promotivne vrećice - MT 32</t>
  </si>
  <si>
    <t>Cikloturizam - MT 38</t>
  </si>
  <si>
    <t>Sajmovi i posebne prezentacije - MT 16</t>
  </si>
  <si>
    <t>Edukacija (zaposleni, dionici) - MT 17</t>
  </si>
  <si>
    <t>Promotivni spotovi i fotografije -  MT 23</t>
  </si>
  <si>
    <t>OSTVARENO</t>
  </si>
  <si>
    <t>INDEKS                4/3</t>
  </si>
  <si>
    <t>Ostali prihodi (prodaja suvenira, oglašavanja, HZZ)</t>
  </si>
  <si>
    <t>Vremeplov/Festival blata - umjeća od gline i keramike - MT 9</t>
  </si>
  <si>
    <t>2.8.1.</t>
  </si>
  <si>
    <t>Ostali programi (Nova godina/dječja nova godina)</t>
  </si>
  <si>
    <t>INDEKS  4/3</t>
  </si>
  <si>
    <t>trošak telefona, mobitela, interneta</t>
  </si>
  <si>
    <t>komunalne usluge, trošak slivne vode, kom. naknada</t>
  </si>
  <si>
    <t>2018.</t>
  </si>
  <si>
    <t>2019.</t>
  </si>
  <si>
    <t>indeks 4/3</t>
  </si>
  <si>
    <t>Turistička pristojba</t>
  </si>
  <si>
    <t>Turistička članarina</t>
  </si>
  <si>
    <t>Proračun Grada Petrinje</t>
  </si>
  <si>
    <t>Administrativni rashodi</t>
  </si>
  <si>
    <t xml:space="preserve">     administrativni rashodi</t>
  </si>
  <si>
    <t xml:space="preserve">     za programske aktivnosti</t>
  </si>
  <si>
    <t>Druge aktivnosti (HTZ, TZŽ, SMŽ, MIN)</t>
  </si>
  <si>
    <t>Ostali prihodi</t>
  </si>
  <si>
    <t>UKUPNO PRIHODI</t>
  </si>
  <si>
    <t>indeks  4/3</t>
  </si>
  <si>
    <t>Rashodi za radnike</t>
  </si>
  <si>
    <t>Rashodi ureda</t>
  </si>
  <si>
    <t>Rashodi za rad tijela</t>
  </si>
  <si>
    <t>ll.</t>
  </si>
  <si>
    <t>Dizajn vrijednosti</t>
  </si>
  <si>
    <t>Projekt Volim Petrinju za ljepšu Hrvatsku</t>
  </si>
  <si>
    <t>Projekt Muzealizacija grada</t>
  </si>
  <si>
    <t>Projekt Interpretacija baštine</t>
  </si>
  <si>
    <t>Urbana oprema (štandovi, kućice, suncobrani, kišobrani)</t>
  </si>
  <si>
    <t>lll.</t>
  </si>
  <si>
    <t>Komunikacija vrijednosti</t>
  </si>
  <si>
    <t>Oglašavanje u promotivnim kampanjama</t>
  </si>
  <si>
    <t>Online komunikacije (Internet oglašavanje)</t>
  </si>
  <si>
    <t>Offline komunikacije (oglašavanje u tisku i izrada promotivnih materijala)</t>
  </si>
  <si>
    <t xml:space="preserve">4. </t>
  </si>
  <si>
    <t>Cikloturizam</t>
  </si>
  <si>
    <t>Turistička signalizacija</t>
  </si>
  <si>
    <t>Distribucija i prodaja vrijednosti (sajmovi i prezentacije)</t>
  </si>
  <si>
    <t>Interni marketing (edukacija, seminari, radionice)</t>
  </si>
  <si>
    <t>Marketinška infrastruktura (promo fotografije i spotovi)</t>
  </si>
  <si>
    <t>UKUPNO RASHODI</t>
  </si>
  <si>
    <t xml:space="preserve">PRIHODI </t>
  </si>
  <si>
    <t>RASHODI</t>
  </si>
  <si>
    <t>Turistička pristojba (30% u proračun grada)</t>
  </si>
  <si>
    <t>Oprema</t>
  </si>
  <si>
    <t>kamate i ostali nespomenuti rashodi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</si>
</sst>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[$-41A]d\.\ mmmm\ yyyy\.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0"/>
      <name val="Calibri"/>
      <family val="2"/>
    </font>
    <font>
      <b/>
      <sz val="10"/>
      <color indexed="45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C00000"/>
      <name val="Calibri"/>
      <family val="2"/>
    </font>
    <font>
      <b/>
      <sz val="10"/>
      <color theme="5" tint="0.7999799847602844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 indent="1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9" fontId="54" fillId="5" borderId="13" xfId="51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53" fillId="3" borderId="0" xfId="0" applyFont="1" applyFill="1" applyAlignment="1">
      <alignment wrapText="1"/>
    </xf>
    <xf numFmtId="0" fontId="53" fillId="3" borderId="0" xfId="0" applyFont="1" applyFill="1" applyAlignment="1">
      <alignment/>
    </xf>
    <xf numFmtId="0" fontId="53" fillId="33" borderId="0" xfId="0" applyFont="1" applyFill="1" applyAlignment="1">
      <alignment/>
    </xf>
    <xf numFmtId="3" fontId="53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0" fontId="54" fillId="33" borderId="0" xfId="0" applyFont="1" applyFill="1" applyBorder="1" applyAlignment="1">
      <alignment horizontal="center"/>
    </xf>
    <xf numFmtId="9" fontId="54" fillId="33" borderId="0" xfId="51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3" fillId="33" borderId="11" xfId="0" applyFont="1" applyFill="1" applyBorder="1" applyAlignment="1">
      <alignment horizontal="center"/>
    </xf>
    <xf numFmtId="0" fontId="56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38" fillId="0" borderId="0" xfId="35" applyNumberFormat="1" applyAlignment="1" quotePrefix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8" fillId="0" borderId="18" xfId="35" applyNumberFormat="1" applyBorder="1" applyAlignment="1" quotePrefix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3" fontId="53" fillId="0" borderId="0" xfId="51" applyNumberFormat="1" applyFont="1" applyAlignment="1">
      <alignment/>
    </xf>
    <xf numFmtId="3" fontId="53" fillId="0" borderId="0" xfId="0" applyNumberFormat="1" applyFont="1" applyAlignment="1">
      <alignment/>
    </xf>
    <xf numFmtId="3" fontId="53" fillId="33" borderId="25" xfId="51" applyNumberFormat="1" applyFont="1" applyFill="1" applyBorder="1" applyAlignment="1">
      <alignment/>
    </xf>
    <xf numFmtId="3" fontId="53" fillId="0" borderId="13" xfId="51" applyNumberFormat="1" applyFont="1" applyBorder="1" applyAlignment="1">
      <alignment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 wrapText="1"/>
    </xf>
    <xf numFmtId="3" fontId="51" fillId="34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34" borderId="0" xfId="0" applyFont="1" applyFill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10" xfId="51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 wrapText="1"/>
    </xf>
    <xf numFmtId="9" fontId="54" fillId="34" borderId="0" xfId="5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54" fillId="11" borderId="11" xfId="0" applyFont="1" applyFill="1" applyBorder="1" applyAlignment="1">
      <alignment horizontal="center"/>
    </xf>
    <xf numFmtId="0" fontId="54" fillId="11" borderId="12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3" fontId="54" fillId="0" borderId="10" xfId="51" applyNumberFormat="1" applyFont="1" applyFill="1" applyBorder="1" applyAlignment="1">
      <alignment horizontal="center"/>
    </xf>
    <xf numFmtId="0" fontId="31" fillId="11" borderId="10" xfId="0" applyFont="1" applyFill="1" applyBorder="1" applyAlignment="1">
      <alignment wrapText="1"/>
    </xf>
    <xf numFmtId="0" fontId="31" fillId="11" borderId="11" xfId="0" applyFont="1" applyFill="1" applyBorder="1" applyAlignment="1">
      <alignment horizontal="center"/>
    </xf>
    <xf numFmtId="3" fontId="31" fillId="11" borderId="10" xfId="5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0" xfId="51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0" xfId="51" applyNumberFormat="1" applyFont="1" applyFill="1" applyBorder="1" applyAlignment="1">
      <alignment horizontal="right"/>
    </xf>
    <xf numFmtId="0" fontId="59" fillId="34" borderId="0" xfId="0" applyFont="1" applyFill="1" applyAlignment="1">
      <alignment horizontal="center" vertical="center" wrapText="1"/>
    </xf>
    <xf numFmtId="3" fontId="60" fillId="34" borderId="0" xfId="0" applyNumberFormat="1" applyFont="1" applyFill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wrapText="1"/>
    </xf>
    <xf numFmtId="0" fontId="54" fillId="34" borderId="11" xfId="0" applyFont="1" applyFill="1" applyBorder="1" applyAlignment="1">
      <alignment horizontal="center"/>
    </xf>
    <xf numFmtId="3" fontId="54" fillId="34" borderId="13" xfId="51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 wrapText="1"/>
    </xf>
    <xf numFmtId="3" fontId="54" fillId="34" borderId="0" xfId="51" applyNumberFormat="1" applyFont="1" applyFill="1" applyAlignment="1">
      <alignment horizontal="center" vertical="center"/>
    </xf>
    <xf numFmtId="9" fontId="54" fillId="33" borderId="10" xfId="51" applyFont="1" applyFill="1" applyBorder="1" applyAlignment="1">
      <alignment/>
    </xf>
    <xf numFmtId="9" fontId="54" fillId="34" borderId="10" xfId="51" applyFont="1" applyFill="1" applyBorder="1" applyAlignment="1">
      <alignment/>
    </xf>
    <xf numFmtId="0" fontId="59" fillId="11" borderId="25" xfId="0" applyFont="1" applyFill="1" applyBorder="1" applyAlignment="1">
      <alignment horizontal="center" vertical="center" wrapText="1"/>
    </xf>
    <xf numFmtId="0" fontId="57" fillId="34" borderId="25" xfId="51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3" fontId="53" fillId="33" borderId="10" xfId="51" applyNumberFormat="1" applyFont="1" applyFill="1" applyBorder="1" applyAlignment="1">
      <alignment horizontal="right"/>
    </xf>
    <xf numFmtId="3" fontId="53" fillId="33" borderId="10" xfId="51" applyNumberFormat="1" applyFont="1" applyFill="1" applyBorder="1" applyAlignment="1">
      <alignment horizontal="right"/>
    </xf>
    <xf numFmtId="3" fontId="53" fillId="0" borderId="0" xfId="51" applyNumberFormat="1" applyFont="1" applyAlignment="1">
      <alignment horizontal="right"/>
    </xf>
    <xf numFmtId="3" fontId="54" fillId="34" borderId="0" xfId="51" applyNumberFormat="1" applyFont="1" applyFill="1" applyAlignment="1">
      <alignment horizontal="right"/>
    </xf>
    <xf numFmtId="3" fontId="54" fillId="34" borderId="10" xfId="51" applyNumberFormat="1" applyFont="1" applyFill="1" applyBorder="1" applyAlignment="1">
      <alignment horizontal="center"/>
    </xf>
    <xf numFmtId="3" fontId="54" fillId="34" borderId="0" xfId="51" applyNumberFormat="1" applyFont="1" applyFill="1" applyAlignment="1">
      <alignment horizontal="center"/>
    </xf>
    <xf numFmtId="9" fontId="61" fillId="33" borderId="0" xfId="51" applyFont="1" applyFill="1" applyBorder="1" applyAlignment="1">
      <alignment/>
    </xf>
    <xf numFmtId="0" fontId="62" fillId="0" borderId="0" xfId="0" applyFont="1" applyAlignment="1">
      <alignment/>
    </xf>
    <xf numFmtId="3" fontId="54" fillId="0" borderId="1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53" fillId="33" borderId="0" xfId="51" applyNumberFormat="1" applyFont="1" applyFill="1" applyBorder="1" applyAlignment="1">
      <alignment horizontal="right"/>
    </xf>
    <xf numFmtId="9" fontId="54" fillId="33" borderId="10" xfId="51" applyFont="1" applyFill="1" applyBorder="1" applyAlignment="1">
      <alignment/>
    </xf>
    <xf numFmtId="3" fontId="60" fillId="11" borderId="13" xfId="51" applyNumberFormat="1" applyFont="1" applyFill="1" applyBorder="1" applyAlignment="1">
      <alignment horizontal="center" vertical="center"/>
    </xf>
    <xf numFmtId="3" fontId="60" fillId="11" borderId="10" xfId="51" applyNumberFormat="1" applyFont="1" applyFill="1" applyBorder="1" applyAlignment="1">
      <alignment horizontal="center" vertical="center"/>
    </xf>
    <xf numFmtId="9" fontId="61" fillId="5" borderId="13" xfId="5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wrapText="1"/>
    </xf>
    <xf numFmtId="1" fontId="53" fillId="0" borderId="10" xfId="51" applyNumberFormat="1" applyFont="1" applyBorder="1" applyAlignment="1">
      <alignment horizontal="center" vertical="center"/>
    </xf>
    <xf numFmtId="1" fontId="53" fillId="34" borderId="0" xfId="0" applyNumberFormat="1" applyFont="1" applyFill="1" applyAlignment="1">
      <alignment/>
    </xf>
    <xf numFmtId="1" fontId="53" fillId="0" borderId="0" xfId="0" applyNumberFormat="1" applyFont="1" applyAlignment="1">
      <alignment/>
    </xf>
    <xf numFmtId="3" fontId="53" fillId="33" borderId="12" xfId="51" applyNumberFormat="1" applyFont="1" applyFill="1" applyBorder="1" applyAlignment="1">
      <alignment/>
    </xf>
    <xf numFmtId="9" fontId="53" fillId="33" borderId="10" xfId="51" applyFont="1" applyFill="1" applyBorder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7" fillId="33" borderId="10" xfId="51" applyNumberFormat="1" applyFont="1" applyFill="1" applyBorder="1" applyAlignment="1">
      <alignment horizontal="center" vertical="center" wrapText="1"/>
    </xf>
    <xf numFmtId="3" fontId="53" fillId="0" borderId="0" xfId="51" applyNumberFormat="1" applyFont="1" applyAlignment="1">
      <alignment horizontal="right"/>
    </xf>
    <xf numFmtId="3" fontId="53" fillId="0" borderId="26" xfId="0" applyNumberFormat="1" applyFont="1" applyBorder="1" applyAlignment="1">
      <alignment horizontal="right"/>
    </xf>
    <xf numFmtId="14" fontId="53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 indent="1"/>
    </xf>
    <xf numFmtId="3" fontId="53" fillId="33" borderId="0" xfId="51" applyNumberFormat="1" applyFont="1" applyFill="1" applyAlignment="1">
      <alignment horizontal="right"/>
    </xf>
    <xf numFmtId="3" fontId="53" fillId="33" borderId="26" xfId="0" applyNumberFormat="1" applyFont="1" applyFill="1" applyBorder="1" applyAlignment="1">
      <alignment horizontal="right"/>
    </xf>
    <xf numFmtId="169" fontId="53" fillId="33" borderId="10" xfId="51" applyNumberFormat="1" applyFont="1" applyFill="1" applyBorder="1" applyAlignment="1">
      <alignment/>
    </xf>
    <xf numFmtId="1" fontId="2" fillId="33" borderId="10" xfId="51" applyNumberFormat="1" applyFont="1" applyFill="1" applyBorder="1" applyAlignment="1">
      <alignment horizontal="center"/>
    </xf>
    <xf numFmtId="1" fontId="53" fillId="5" borderId="13" xfId="0" applyNumberFormat="1" applyFont="1" applyFill="1" applyBorder="1" applyAlignment="1">
      <alignment/>
    </xf>
    <xf numFmtId="0" fontId="53" fillId="33" borderId="0" xfId="0" applyFont="1" applyFill="1" applyBorder="1" applyAlignment="1">
      <alignment/>
    </xf>
    <xf numFmtId="9" fontId="53" fillId="33" borderId="10" xfId="51" applyFont="1" applyFill="1" applyBorder="1" applyAlignment="1">
      <alignment/>
    </xf>
    <xf numFmtId="0" fontId="5" fillId="11" borderId="25" xfId="0" applyFont="1" applyFill="1" applyBorder="1" applyAlignment="1">
      <alignment horizontal="center" vertical="center" wrapText="1"/>
    </xf>
    <xf numFmtId="3" fontId="4" fillId="11" borderId="13" xfId="51" applyNumberFormat="1" applyFont="1" applyFill="1" applyBorder="1" applyAlignment="1">
      <alignment horizontal="center" vertical="center"/>
    </xf>
    <xf numFmtId="0" fontId="31" fillId="11" borderId="26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30" fillId="11" borderId="25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wrapText="1"/>
    </xf>
    <xf numFmtId="3" fontId="4" fillId="11" borderId="10" xfId="51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wrapText="1"/>
    </xf>
    <xf numFmtId="9" fontId="4" fillId="5" borderId="13" xfId="51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3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wrapText="1"/>
    </xf>
    <xf numFmtId="3" fontId="4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31" fillId="11" borderId="11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7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51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53" fillId="0" borderId="0" xfId="51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/>
    </xf>
    <xf numFmtId="3" fontId="53" fillId="33" borderId="12" xfId="0" applyNumberFormat="1" applyFont="1" applyFill="1" applyBorder="1" applyAlignment="1">
      <alignment/>
    </xf>
    <xf numFmtId="1" fontId="53" fillId="34" borderId="0" xfId="0" applyNumberFormat="1" applyFont="1" applyFill="1" applyAlignment="1">
      <alignment horizontal="center"/>
    </xf>
    <xf numFmtId="1" fontId="31" fillId="34" borderId="10" xfId="51" applyNumberFormat="1" applyFont="1" applyFill="1" applyBorder="1" applyAlignment="1">
      <alignment horizontal="center"/>
    </xf>
    <xf numFmtId="169" fontId="53" fillId="33" borderId="10" xfId="51" applyNumberFormat="1" applyFont="1" applyFill="1" applyBorder="1" applyAlignment="1">
      <alignment horizontal="center" vertical="center"/>
    </xf>
    <xf numFmtId="1" fontId="53" fillId="33" borderId="10" xfId="51" applyNumberFormat="1" applyFont="1" applyFill="1" applyBorder="1" applyAlignment="1">
      <alignment horizontal="center" vertical="center"/>
    </xf>
    <xf numFmtId="169" fontId="53" fillId="34" borderId="10" xfId="51" applyNumberFormat="1" applyFont="1" applyFill="1" applyBorder="1" applyAlignment="1">
      <alignment horizontal="center" vertical="center"/>
    </xf>
    <xf numFmtId="169" fontId="54" fillId="33" borderId="10" xfId="51" applyNumberFormat="1" applyFont="1" applyFill="1" applyBorder="1" applyAlignment="1">
      <alignment horizontal="center" vertical="center"/>
    </xf>
    <xf numFmtId="169" fontId="54" fillId="34" borderId="10" xfId="51" applyNumberFormat="1" applyFont="1" applyFill="1" applyBorder="1" applyAlignment="1">
      <alignment horizontal="center" vertical="center"/>
    </xf>
    <xf numFmtId="2" fontId="53" fillId="33" borderId="10" xfId="51" applyNumberFormat="1" applyFont="1" applyFill="1" applyBorder="1" applyAlignment="1">
      <alignment horizontal="center" vertical="center"/>
    </xf>
    <xf numFmtId="1" fontId="54" fillId="11" borderId="10" xfId="51" applyNumberFormat="1" applyFont="1" applyFill="1" applyBorder="1" applyAlignment="1">
      <alignment horizontal="center" vertical="center" wrapText="1"/>
    </xf>
    <xf numFmtId="1" fontId="54" fillId="11" borderId="10" xfId="51" applyNumberFormat="1" applyFont="1" applyFill="1" applyBorder="1" applyAlignment="1">
      <alignment horizontal="center" vertical="center"/>
    </xf>
    <xf numFmtId="1" fontId="31" fillId="11" borderId="13" xfId="51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31" fillId="11" borderId="25" xfId="0" applyNumberFormat="1" applyFont="1" applyFill="1" applyBorder="1" applyAlignment="1">
      <alignment horizontal="center" vertical="center" wrapText="1"/>
    </xf>
    <xf numFmtId="9" fontId="54" fillId="2" borderId="10" xfId="51" applyFont="1" applyFill="1" applyBorder="1" applyAlignment="1">
      <alignment horizontal="right"/>
    </xf>
    <xf numFmtId="3" fontId="53" fillId="33" borderId="12" xfId="51" applyNumberFormat="1" applyFont="1" applyFill="1" applyBorder="1" applyAlignment="1">
      <alignment horizontal="right"/>
    </xf>
    <xf numFmtId="17" fontId="53" fillId="33" borderId="11" xfId="0" applyNumberFormat="1" applyFont="1" applyFill="1" applyBorder="1" applyAlignment="1">
      <alignment horizontal="center"/>
    </xf>
    <xf numFmtId="3" fontId="31" fillId="11" borderId="0" xfId="51" applyNumberFormat="1" applyFont="1" applyFill="1" applyAlignment="1">
      <alignment horizontal="center"/>
    </xf>
    <xf numFmtId="3" fontId="31" fillId="11" borderId="0" xfId="0" applyNumberFormat="1" applyFont="1" applyFill="1" applyAlignment="1">
      <alignment horizontal="center"/>
    </xf>
    <xf numFmtId="1" fontId="54" fillId="34" borderId="0" xfId="0" applyNumberFormat="1" applyFont="1" applyFill="1" applyAlignment="1">
      <alignment horizontal="center"/>
    </xf>
    <xf numFmtId="3" fontId="53" fillId="33" borderId="0" xfId="51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51" fillId="13" borderId="10" xfId="0" applyFont="1" applyFill="1" applyBorder="1" applyAlignment="1">
      <alignment horizontal="center" vertical="center"/>
    </xf>
    <xf numFmtId="3" fontId="51" fillId="13" borderId="10" xfId="0" applyNumberFormat="1" applyFont="1" applyFill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3" fontId="5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51" fillId="13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53" fillId="0" borderId="10" xfId="51" applyNumberFormat="1" applyFont="1" applyBorder="1" applyAlignment="1">
      <alignment horizontal="right" vertical="center"/>
    </xf>
    <xf numFmtId="0" fontId="61" fillId="13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3" fontId="51" fillId="3" borderId="1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1" fontId="51" fillId="3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ica1" displayName="Tablica1" ref="A67:H91" comment="" totalsRowShown="0">
  <autoFilter ref="A67:H91"/>
  <tableColumns count="8">
    <tableColumn id="1" name="r.br."/>
    <tableColumn id="2" name="RASHODI UREDA"/>
    <tableColumn id="5" name="Stupac1"/>
    <tableColumn id="11" name="Stupac2"/>
    <tableColumn id="15" name="PLAN 2019."/>
    <tableColumn id="16" name="OSTVARENO"/>
    <tableColumn id="9" name="INDEKS  4/3"/>
    <tableColumn id="10" name="STRUKTURA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2" name="Tablica2" displayName="Tablica2" ref="A1:H57" comment="" totalsRowShown="0">
  <autoFilter ref="A1:H57"/>
  <tableColumns count="8">
    <tableColumn id="1" name="RB"/>
    <tableColumn id="2" name="PRIHODI PO VRSTAMA"/>
    <tableColumn id="5" name="Stupac1"/>
    <tableColumn id="15" name="Stupac2"/>
    <tableColumn id="19" name="PLAN 2019."/>
    <tableColumn id="22" name="OSTVARENO"/>
    <tableColumn id="6" name="INDEKS                4/3"/>
    <tableColumn id="12" name="STRUKTURA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Layout" zoomScale="110" zoomScaleNormal="120" zoomScalePageLayoutView="110" workbookViewId="0" topLeftCell="A1">
      <selection activeCell="I36" sqref="I36"/>
    </sheetView>
  </sheetViews>
  <sheetFormatPr defaultColWidth="9.140625" defaultRowHeight="15"/>
  <cols>
    <col min="1" max="1" width="7.140625" style="9" customWidth="1"/>
    <col min="2" max="2" width="50.7109375" style="6" customWidth="1"/>
    <col min="3" max="3" width="14.140625" style="3" hidden="1" customWidth="1"/>
    <col min="4" max="4" width="3.28125" style="3" hidden="1" customWidth="1"/>
    <col min="5" max="5" width="15.140625" style="3" customWidth="1"/>
    <col min="6" max="6" width="14.140625" style="3" customWidth="1"/>
    <col min="7" max="7" width="14.00390625" style="3" customWidth="1"/>
    <col min="8" max="8" width="12.421875" style="3" bestFit="1" customWidth="1"/>
    <col min="9" max="9" width="10.57421875" style="3" customWidth="1"/>
    <col min="10" max="10" width="7.7109375" style="3" customWidth="1"/>
    <col min="11" max="16384" width="9.140625" style="3" customWidth="1"/>
  </cols>
  <sheetData>
    <row r="1" spans="1:8" s="1" customFormat="1" ht="27" customHeight="1">
      <c r="A1" s="140" t="s">
        <v>0</v>
      </c>
      <c r="B1" s="141" t="s">
        <v>1</v>
      </c>
      <c r="C1" s="138" t="s">
        <v>87</v>
      </c>
      <c r="D1" s="138" t="s">
        <v>88</v>
      </c>
      <c r="E1" s="97" t="s">
        <v>84</v>
      </c>
      <c r="F1" s="97" t="s">
        <v>124</v>
      </c>
      <c r="G1" s="186" t="s">
        <v>125</v>
      </c>
      <c r="H1" s="142" t="s">
        <v>77</v>
      </c>
    </row>
    <row r="2" spans="1:8" s="1" customFormat="1" ht="13.5" customHeight="1">
      <c r="A2" s="65">
        <v>1</v>
      </c>
      <c r="B2" s="66">
        <v>2</v>
      </c>
      <c r="C2" s="67"/>
      <c r="D2" s="67"/>
      <c r="E2" s="67">
        <v>3</v>
      </c>
      <c r="F2" s="67">
        <v>4</v>
      </c>
      <c r="G2" s="67">
        <v>5</v>
      </c>
      <c r="H2" s="98">
        <v>6</v>
      </c>
    </row>
    <row r="3" spans="1:8" ht="13.5" customHeight="1">
      <c r="A3" s="10" t="s">
        <v>2</v>
      </c>
      <c r="B3" s="2" t="s">
        <v>94</v>
      </c>
      <c r="C3" s="108"/>
      <c r="D3" s="108"/>
      <c r="E3" s="108">
        <v>15000</v>
      </c>
      <c r="F3" s="108">
        <v>16720</v>
      </c>
      <c r="G3" s="119">
        <f>(F3/E3)*100</f>
        <v>111.46666666666667</v>
      </c>
      <c r="H3" s="177">
        <f>SUM(F3/F56)*100</f>
        <v>0.9704826990563332</v>
      </c>
    </row>
    <row r="4" spans="1:8" ht="13.5" customHeight="1">
      <c r="A4" s="10" t="s">
        <v>3</v>
      </c>
      <c r="B4" s="2" t="s">
        <v>4</v>
      </c>
      <c r="C4" s="108"/>
      <c r="D4" s="108"/>
      <c r="E4" s="108">
        <v>130000</v>
      </c>
      <c r="F4" s="108">
        <v>133685</v>
      </c>
      <c r="G4" s="119">
        <f>(F4/E4)*100</f>
        <v>102.83461538461538</v>
      </c>
      <c r="H4" s="177">
        <f>SUM(F4/F56)*100</f>
        <v>7.759508350678583</v>
      </c>
    </row>
    <row r="5" spans="1:8" ht="13.5" customHeight="1">
      <c r="A5" s="10" t="s">
        <v>5</v>
      </c>
      <c r="B5" s="2" t="s">
        <v>63</v>
      </c>
      <c r="C5" s="108"/>
      <c r="D5" s="108"/>
      <c r="E5" s="108">
        <f>SUM(E6:E7)</f>
        <v>1357000</v>
      </c>
      <c r="F5" s="108">
        <v>1506962</v>
      </c>
      <c r="G5" s="119">
        <f>(F5/E5)*100</f>
        <v>111.05099484156227</v>
      </c>
      <c r="H5" s="177">
        <f>SUM(F5/F56)*100</f>
        <v>87.46893236455323</v>
      </c>
    </row>
    <row r="6" spans="1:8" ht="13.5" customHeight="1">
      <c r="A6" s="10" t="s">
        <v>6</v>
      </c>
      <c r="B6" s="4" t="s">
        <v>90</v>
      </c>
      <c r="C6" s="19"/>
      <c r="D6" s="19"/>
      <c r="E6" s="19">
        <v>887100</v>
      </c>
      <c r="F6" s="19">
        <v>1045061</v>
      </c>
      <c r="G6" s="214">
        <v>110</v>
      </c>
      <c r="H6" s="176"/>
    </row>
    <row r="7" spans="1:8" ht="13.5" customHeight="1">
      <c r="A7" s="10" t="s">
        <v>7</v>
      </c>
      <c r="B7" s="4" t="s">
        <v>89</v>
      </c>
      <c r="C7" s="19"/>
      <c r="D7" s="19"/>
      <c r="E7" s="19">
        <v>469900</v>
      </c>
      <c r="F7" s="19">
        <v>461901</v>
      </c>
      <c r="G7" s="214">
        <v>98</v>
      </c>
      <c r="H7" s="176"/>
    </row>
    <row r="8" spans="1:8" ht="13.5" customHeight="1">
      <c r="A8" s="10" t="s">
        <v>8</v>
      </c>
      <c r="B8" s="2" t="s">
        <v>64</v>
      </c>
      <c r="C8" s="108"/>
      <c r="D8" s="108"/>
      <c r="E8" s="108">
        <v>130000</v>
      </c>
      <c r="F8" s="108">
        <v>72230</v>
      </c>
      <c r="G8" s="119">
        <f>(F8/E8)*100</f>
        <v>55.56153846153846</v>
      </c>
      <c r="H8" s="177">
        <f>SUM(F8/F56)*100</f>
        <v>4.192462042633909</v>
      </c>
    </row>
    <row r="9" spans="1:8" ht="13.5" customHeight="1">
      <c r="A9" s="10" t="s">
        <v>9</v>
      </c>
      <c r="B9" s="2" t="s">
        <v>126</v>
      </c>
      <c r="C9" s="108"/>
      <c r="D9" s="108"/>
      <c r="E9" s="108">
        <v>13000</v>
      </c>
      <c r="F9" s="108">
        <v>22725</v>
      </c>
      <c r="G9" s="119">
        <f>(F9/E9)*100</f>
        <v>174.80769230769232</v>
      </c>
      <c r="H9" s="177">
        <v>2</v>
      </c>
    </row>
    <row r="10" spans="1:9" ht="13.5" customHeight="1">
      <c r="A10" s="74"/>
      <c r="B10" s="143" t="s">
        <v>10</v>
      </c>
      <c r="C10" s="139"/>
      <c r="D10" s="139"/>
      <c r="E10" s="113">
        <f>SUM(E3:E5,E8:E9)</f>
        <v>1645000</v>
      </c>
      <c r="F10" s="113">
        <f>SUM(F3:F5,F8:F9)</f>
        <v>1752322</v>
      </c>
      <c r="G10" s="183">
        <f>(F10/E10)*100</f>
        <v>106.52413373860183</v>
      </c>
      <c r="H10" s="184">
        <v>100</v>
      </c>
      <c r="I10" s="185"/>
    </row>
    <row r="11" spans="1:8" ht="13.5" customHeight="1">
      <c r="A11" s="68"/>
      <c r="B11" s="69"/>
      <c r="C11" s="70"/>
      <c r="D11" s="70"/>
      <c r="E11" s="70"/>
      <c r="F11" s="70"/>
      <c r="G11" s="71"/>
      <c r="H11" s="22"/>
    </row>
    <row r="12" spans="1:8" ht="27.75" customHeight="1">
      <c r="A12" s="140" t="s">
        <v>0</v>
      </c>
      <c r="B12" s="141" t="s">
        <v>11</v>
      </c>
      <c r="C12" s="138"/>
      <c r="D12" s="138"/>
      <c r="E12" s="97" t="s">
        <v>84</v>
      </c>
      <c r="F12" s="97" t="s">
        <v>124</v>
      </c>
      <c r="G12" s="186" t="s">
        <v>125</v>
      </c>
      <c r="H12" s="142" t="s">
        <v>77</v>
      </c>
    </row>
    <row r="13" spans="1:10" s="17" customFormat="1" ht="21" customHeight="1">
      <c r="A13" s="161">
        <v>1</v>
      </c>
      <c r="B13" s="162">
        <v>2</v>
      </c>
      <c r="C13" s="163"/>
      <c r="D13" s="163"/>
      <c r="E13" s="163">
        <v>3</v>
      </c>
      <c r="F13" s="163">
        <v>4</v>
      </c>
      <c r="G13" s="163">
        <v>5</v>
      </c>
      <c r="H13" s="126">
        <v>6</v>
      </c>
      <c r="I13" s="18"/>
      <c r="J13" s="18"/>
    </row>
    <row r="14" spans="1:8" s="6" customFormat="1" ht="13.5" customHeight="1">
      <c r="A14" s="158" t="s">
        <v>12</v>
      </c>
      <c r="B14" s="78" t="s">
        <v>13</v>
      </c>
      <c r="C14" s="80"/>
      <c r="D14" s="80"/>
      <c r="E14" s="80">
        <f>SUM(E15:E18)</f>
        <v>526600</v>
      </c>
      <c r="F14" s="80">
        <f>SUM(F15:F18)</f>
        <v>526526</v>
      </c>
      <c r="G14" s="183">
        <f aca="true" t="shared" si="0" ref="G14:G19">(F14/E14)*100</f>
        <v>99.98594758830231</v>
      </c>
      <c r="H14" s="182">
        <f>SUM(F14/F56)*100</f>
        <v>30.56126636383582</v>
      </c>
    </row>
    <row r="15" spans="1:10" s="16" customFormat="1" ht="13.5" customHeight="1">
      <c r="A15" s="10" t="s">
        <v>2</v>
      </c>
      <c r="B15" s="5" t="s">
        <v>96</v>
      </c>
      <c r="C15" s="51"/>
      <c r="D15" s="51"/>
      <c r="E15" s="51">
        <v>445900</v>
      </c>
      <c r="F15" s="51">
        <v>439491</v>
      </c>
      <c r="G15" s="119">
        <f t="shared" si="0"/>
        <v>98.56268221574344</v>
      </c>
      <c r="H15" s="176"/>
      <c r="I15" s="118"/>
      <c r="J15" s="118"/>
    </row>
    <row r="16" spans="1:8" ht="13.5" customHeight="1">
      <c r="A16" s="10" t="s">
        <v>3</v>
      </c>
      <c r="B16" s="5" t="s">
        <v>97</v>
      </c>
      <c r="C16" s="51"/>
      <c r="D16" s="51"/>
      <c r="E16" s="51">
        <v>60800</v>
      </c>
      <c r="F16" s="51">
        <v>68571</v>
      </c>
      <c r="G16" s="119">
        <f t="shared" si="0"/>
        <v>112.78125000000001</v>
      </c>
      <c r="H16" s="176"/>
    </row>
    <row r="17" spans="1:8" ht="13.5" customHeight="1">
      <c r="A17" s="10" t="s">
        <v>5</v>
      </c>
      <c r="B17" s="5" t="s">
        <v>98</v>
      </c>
      <c r="C17" s="51"/>
      <c r="D17" s="51"/>
      <c r="E17" s="51">
        <v>12000</v>
      </c>
      <c r="F17" s="51">
        <v>10600</v>
      </c>
      <c r="G17" s="119">
        <f t="shared" si="0"/>
        <v>88.33333333333333</v>
      </c>
      <c r="H17" s="176"/>
    </row>
    <row r="18" spans="1:8" ht="13.5" customHeight="1">
      <c r="A18" s="10" t="s">
        <v>8</v>
      </c>
      <c r="B18" s="5" t="s">
        <v>99</v>
      </c>
      <c r="C18" s="51"/>
      <c r="D18" s="102"/>
      <c r="E18" s="51">
        <v>7900</v>
      </c>
      <c r="F18" s="102">
        <v>7864</v>
      </c>
      <c r="G18" s="119" t="s">
        <v>82</v>
      </c>
      <c r="H18" s="176"/>
    </row>
    <row r="19" spans="1:8" ht="13.5" customHeight="1">
      <c r="A19" s="79" t="s">
        <v>14</v>
      </c>
      <c r="B19" s="78" t="s">
        <v>15</v>
      </c>
      <c r="C19" s="80"/>
      <c r="D19" s="80"/>
      <c r="E19" s="80">
        <f>SUM(E20,E25)</f>
        <v>945300</v>
      </c>
      <c r="F19" s="80">
        <f>SUM(F20,F25)</f>
        <v>1029339</v>
      </c>
      <c r="G19" s="183">
        <f t="shared" si="0"/>
        <v>108.89019358933672</v>
      </c>
      <c r="H19" s="183">
        <f>SUM(F19/F56)*100</f>
        <v>59.7461537657863</v>
      </c>
    </row>
    <row r="20" spans="1:8" ht="13.5" customHeight="1">
      <c r="A20" s="88" t="s">
        <v>2</v>
      </c>
      <c r="B20" s="93" t="s">
        <v>62</v>
      </c>
      <c r="C20" s="94"/>
      <c r="D20" s="94"/>
      <c r="E20" s="94">
        <f>SUM(E21:E24)</f>
        <v>98200</v>
      </c>
      <c r="F20" s="94">
        <f>SUM(F21:F24)</f>
        <v>84370</v>
      </c>
      <c r="G20" s="175">
        <f>(F20/E20)*100</f>
        <v>85.91649694501018</v>
      </c>
      <c r="H20" s="178"/>
    </row>
    <row r="21" spans="1:8" ht="13.5" customHeight="1">
      <c r="A21" s="14" t="s">
        <v>16</v>
      </c>
      <c r="B21" s="15" t="s">
        <v>100</v>
      </c>
      <c r="C21" s="101"/>
      <c r="D21" s="101"/>
      <c r="E21" s="101">
        <v>10900</v>
      </c>
      <c r="F21" s="101">
        <v>4838</v>
      </c>
      <c r="G21" s="134">
        <f aca="true" t="shared" si="1" ref="G21:G37">(F21/E21)*100</f>
        <v>44.38532110091743</v>
      </c>
      <c r="H21" s="133"/>
    </row>
    <row r="22" spans="1:8" ht="13.5" customHeight="1">
      <c r="A22" s="14" t="s">
        <v>45</v>
      </c>
      <c r="B22" s="15" t="s">
        <v>101</v>
      </c>
      <c r="C22" s="100"/>
      <c r="D22" s="100"/>
      <c r="E22" s="100">
        <v>50000</v>
      </c>
      <c r="F22" s="100">
        <v>43807</v>
      </c>
      <c r="G22" s="134">
        <f t="shared" si="1"/>
        <v>87.614</v>
      </c>
      <c r="H22" s="133"/>
    </row>
    <row r="23" spans="1:8" s="23" customFormat="1" ht="13.5" customHeight="1">
      <c r="A23" s="28" t="s">
        <v>85</v>
      </c>
      <c r="B23" s="15" t="s">
        <v>102</v>
      </c>
      <c r="C23" s="111"/>
      <c r="D23" s="111"/>
      <c r="E23" s="111">
        <v>15200</v>
      </c>
      <c r="F23" s="111">
        <v>13571</v>
      </c>
      <c r="G23" s="134">
        <f t="shared" si="1"/>
        <v>89.2828947368421</v>
      </c>
      <c r="H23" s="137"/>
    </row>
    <row r="24" spans="1:8" ht="13.5" customHeight="1">
      <c r="A24" s="172" t="s">
        <v>39</v>
      </c>
      <c r="B24" s="171" t="s">
        <v>103</v>
      </c>
      <c r="C24" s="102"/>
      <c r="D24" s="102"/>
      <c r="E24" s="102">
        <v>22100</v>
      </c>
      <c r="F24" s="102">
        <v>22154</v>
      </c>
      <c r="G24" s="134">
        <f t="shared" si="1"/>
        <v>100.2443438914027</v>
      </c>
      <c r="H24" s="95"/>
    </row>
    <row r="25" spans="1:8" ht="13.5" customHeight="1">
      <c r="A25" s="88" t="s">
        <v>3</v>
      </c>
      <c r="B25" s="89" t="s">
        <v>17</v>
      </c>
      <c r="C25" s="103"/>
      <c r="D25" s="103"/>
      <c r="E25" s="94">
        <f>SUM(E26:E36)</f>
        <v>847100</v>
      </c>
      <c r="F25" s="94">
        <f>SUM(F26:F36)</f>
        <v>944969</v>
      </c>
      <c r="G25" s="175">
        <f t="shared" si="1"/>
        <v>111.55341754220281</v>
      </c>
      <c r="H25" s="96"/>
    </row>
    <row r="26" spans="1:8" ht="13.5" customHeight="1">
      <c r="A26" s="11" t="s">
        <v>23</v>
      </c>
      <c r="B26" s="8" t="s">
        <v>104</v>
      </c>
      <c r="C26" s="52"/>
      <c r="D26" s="52"/>
      <c r="E26" s="52">
        <v>22400</v>
      </c>
      <c r="F26" s="52">
        <v>22400</v>
      </c>
      <c r="G26" s="134">
        <f t="shared" si="1"/>
        <v>100</v>
      </c>
      <c r="H26" s="95"/>
    </row>
    <row r="27" spans="1:8" ht="13.5" customHeight="1">
      <c r="A27" s="11" t="s">
        <v>24</v>
      </c>
      <c r="B27" s="8" t="s">
        <v>105</v>
      </c>
      <c r="C27" s="51"/>
      <c r="D27" s="51"/>
      <c r="E27" s="51">
        <v>117300</v>
      </c>
      <c r="F27" s="51">
        <v>117351</v>
      </c>
      <c r="G27" s="134">
        <f t="shared" si="1"/>
        <v>100.04347826086956</v>
      </c>
      <c r="H27" s="95"/>
    </row>
    <row r="28" spans="1:8" ht="13.5" customHeight="1">
      <c r="A28" s="129" t="s">
        <v>86</v>
      </c>
      <c r="B28" s="130" t="s">
        <v>127</v>
      </c>
      <c r="C28" s="123"/>
      <c r="D28" s="127"/>
      <c r="E28" s="127">
        <v>27100</v>
      </c>
      <c r="F28" s="127">
        <v>29304</v>
      </c>
      <c r="G28" s="134">
        <f t="shared" si="1"/>
        <v>108.13284132841328</v>
      </c>
      <c r="H28" s="112"/>
    </row>
    <row r="29" spans="1:8" ht="13.5" customHeight="1">
      <c r="A29" s="129" t="s">
        <v>25</v>
      </c>
      <c r="B29" s="130" t="s">
        <v>106</v>
      </c>
      <c r="C29" s="123"/>
      <c r="D29" s="127"/>
      <c r="E29" s="127">
        <v>205800</v>
      </c>
      <c r="F29" s="127">
        <v>202998</v>
      </c>
      <c r="G29" s="134">
        <f t="shared" si="1"/>
        <v>98.63848396501457</v>
      </c>
      <c r="H29" s="95"/>
    </row>
    <row r="30" spans="1:8" ht="13.5" customHeight="1">
      <c r="A30" s="11" t="s">
        <v>26</v>
      </c>
      <c r="B30" s="8" t="s">
        <v>107</v>
      </c>
      <c r="C30" s="51"/>
      <c r="D30" s="51"/>
      <c r="E30" s="51">
        <v>43000</v>
      </c>
      <c r="F30" s="51">
        <v>43073</v>
      </c>
      <c r="G30" s="134">
        <f t="shared" si="1"/>
        <v>100.16976744186046</v>
      </c>
      <c r="H30" s="95"/>
    </row>
    <row r="31" spans="1:8" ht="13.5" customHeight="1">
      <c r="A31" s="129" t="s">
        <v>27</v>
      </c>
      <c r="B31" s="8" t="s">
        <v>108</v>
      </c>
      <c r="C31" s="52"/>
      <c r="D31" s="52"/>
      <c r="E31" s="52">
        <v>12300</v>
      </c>
      <c r="F31" s="52">
        <v>12341</v>
      </c>
      <c r="G31" s="134">
        <f t="shared" si="1"/>
        <v>100.33333333333334</v>
      </c>
      <c r="H31" s="95"/>
    </row>
    <row r="32" spans="1:8" ht="13.5" customHeight="1">
      <c r="A32" s="129" t="s">
        <v>35</v>
      </c>
      <c r="B32" s="130" t="s">
        <v>109</v>
      </c>
      <c r="C32" s="131"/>
      <c r="D32" s="127"/>
      <c r="E32" s="127">
        <v>124700</v>
      </c>
      <c r="F32" s="127">
        <v>125061</v>
      </c>
      <c r="G32" s="134">
        <f t="shared" si="1"/>
        <v>100.28949478748999</v>
      </c>
      <c r="H32" s="95"/>
    </row>
    <row r="33" spans="1:8" ht="13.5" customHeight="1">
      <c r="A33" s="11" t="s">
        <v>36</v>
      </c>
      <c r="B33" s="130" t="s">
        <v>110</v>
      </c>
      <c r="C33" s="132"/>
      <c r="D33" s="128"/>
      <c r="E33" s="128">
        <v>58500</v>
      </c>
      <c r="F33" s="128">
        <v>62066</v>
      </c>
      <c r="G33" s="134">
        <f t="shared" si="1"/>
        <v>106.0957264957265</v>
      </c>
      <c r="H33" s="95"/>
    </row>
    <row r="34" spans="1:8" ht="13.5" customHeight="1">
      <c r="A34" s="11" t="s">
        <v>78</v>
      </c>
      <c r="B34" s="8" t="s">
        <v>111</v>
      </c>
      <c r="C34" s="123"/>
      <c r="D34" s="122"/>
      <c r="E34" s="122">
        <v>220000</v>
      </c>
      <c r="F34" s="122">
        <v>215223</v>
      </c>
      <c r="G34" s="134">
        <f t="shared" si="1"/>
        <v>97.82863636363636</v>
      </c>
      <c r="H34" s="112"/>
    </row>
    <row r="35" spans="1:8" ht="13.5" customHeight="1">
      <c r="A35" s="189" t="s">
        <v>128</v>
      </c>
      <c r="B35" s="8" t="s">
        <v>129</v>
      </c>
      <c r="C35" s="187"/>
      <c r="D35" s="122"/>
      <c r="E35" s="188" t="s">
        <v>82</v>
      </c>
      <c r="F35" s="122">
        <v>100198</v>
      </c>
      <c r="G35" s="134" t="s">
        <v>82</v>
      </c>
      <c r="H35" s="95"/>
    </row>
    <row r="36" spans="1:8" ht="13.5" customHeight="1">
      <c r="A36" s="11" t="s">
        <v>79</v>
      </c>
      <c r="B36" s="8" t="s">
        <v>112</v>
      </c>
      <c r="C36" s="109"/>
      <c r="D36" s="109"/>
      <c r="E36" s="109">
        <v>16000</v>
      </c>
      <c r="F36" s="173">
        <v>14954</v>
      </c>
      <c r="G36" s="134">
        <f t="shared" si="1"/>
        <v>93.4625</v>
      </c>
      <c r="H36" s="95"/>
    </row>
    <row r="37" spans="1:8" ht="13.5" customHeight="1">
      <c r="A37" s="79" t="s">
        <v>18</v>
      </c>
      <c r="B37" s="78" t="s">
        <v>19</v>
      </c>
      <c r="C37" s="80"/>
      <c r="D37" s="80"/>
      <c r="E37" s="80">
        <f>SUM(E38,E39,E42,E47)</f>
        <v>127500</v>
      </c>
      <c r="F37" s="80">
        <f>SUM(F38:F39,F42,F47)</f>
        <v>119686</v>
      </c>
      <c r="G37" s="183">
        <f t="shared" si="1"/>
        <v>93.87137254901961</v>
      </c>
      <c r="H37" s="183">
        <f>SUM(F37/F56)*100</f>
        <v>6.946961263113415</v>
      </c>
    </row>
    <row r="38" spans="1:8" ht="13.5" customHeight="1">
      <c r="A38" s="92" t="s">
        <v>2</v>
      </c>
      <c r="B38" s="89" t="s">
        <v>113</v>
      </c>
      <c r="C38" s="104"/>
      <c r="D38" s="104"/>
      <c r="E38" s="104">
        <v>10000</v>
      </c>
      <c r="F38" s="104">
        <v>8556</v>
      </c>
      <c r="G38" s="175">
        <f>(F38/E38)*100</f>
        <v>85.56</v>
      </c>
      <c r="H38" s="180"/>
    </row>
    <row r="39" spans="1:8" s="18" customFormat="1" ht="13.5" customHeight="1">
      <c r="A39" s="90" t="s">
        <v>3</v>
      </c>
      <c r="B39" s="89" t="s">
        <v>20</v>
      </c>
      <c r="C39" s="91"/>
      <c r="D39" s="91"/>
      <c r="E39" s="91">
        <f>SUM(E40:E41)</f>
        <v>43000</v>
      </c>
      <c r="F39" s="91">
        <f>SUM(F40:F41)</f>
        <v>33681</v>
      </c>
      <c r="G39" s="175">
        <f>(F39/E39)*100</f>
        <v>78.32790697674419</v>
      </c>
      <c r="H39" s="180"/>
    </row>
    <row r="40" spans="1:8" ht="13.5" customHeight="1">
      <c r="A40" s="10" t="s">
        <v>23</v>
      </c>
      <c r="B40" s="5" t="s">
        <v>114</v>
      </c>
      <c r="C40" s="54"/>
      <c r="D40" s="54"/>
      <c r="E40" s="54">
        <v>40000</v>
      </c>
      <c r="F40" s="54">
        <v>30875</v>
      </c>
      <c r="G40" s="134">
        <f aca="true" t="shared" si="2" ref="G40:G46">(F40/E40)*100</f>
        <v>77.1875</v>
      </c>
      <c r="H40" s="179"/>
    </row>
    <row r="41" spans="1:8" ht="13.5" customHeight="1">
      <c r="A41" s="14" t="s">
        <v>24</v>
      </c>
      <c r="B41" s="5" t="s">
        <v>115</v>
      </c>
      <c r="C41" s="53"/>
      <c r="D41" s="53"/>
      <c r="E41" s="53">
        <v>3000</v>
      </c>
      <c r="F41" s="53">
        <v>2806</v>
      </c>
      <c r="G41" s="134">
        <f t="shared" si="2"/>
        <v>93.53333333333333</v>
      </c>
      <c r="H41" s="179"/>
    </row>
    <row r="42" spans="1:8" ht="13.5" customHeight="1">
      <c r="A42" s="90" t="s">
        <v>5</v>
      </c>
      <c r="B42" s="89" t="s">
        <v>22</v>
      </c>
      <c r="C42" s="91"/>
      <c r="D42" s="91"/>
      <c r="E42" s="91">
        <f>SUM(E43:E46)</f>
        <v>60200</v>
      </c>
      <c r="F42" s="91">
        <f>SUM(F43:F46)</f>
        <v>63221</v>
      </c>
      <c r="G42" s="175">
        <f>(F42/E42)*100</f>
        <v>105.01827242524917</v>
      </c>
      <c r="H42" s="180"/>
    </row>
    <row r="43" spans="1:8" ht="13.5" customHeight="1">
      <c r="A43" s="10" t="s">
        <v>6</v>
      </c>
      <c r="B43" s="72" t="s">
        <v>117</v>
      </c>
      <c r="C43" s="51"/>
      <c r="D43" s="51"/>
      <c r="E43" s="51">
        <v>19000</v>
      </c>
      <c r="F43" s="51">
        <v>16476</v>
      </c>
      <c r="G43" s="134">
        <f t="shared" si="2"/>
        <v>86.71578947368421</v>
      </c>
      <c r="H43" s="179"/>
    </row>
    <row r="44" spans="1:8" ht="13.5" customHeight="1">
      <c r="A44" s="164" t="s">
        <v>7</v>
      </c>
      <c r="B44" s="165" t="s">
        <v>116</v>
      </c>
      <c r="C44" s="51"/>
      <c r="D44" s="51"/>
      <c r="E44" s="166">
        <v>6000</v>
      </c>
      <c r="F44" s="193">
        <v>15514</v>
      </c>
      <c r="G44" s="134">
        <f t="shared" si="2"/>
        <v>258.56666666666666</v>
      </c>
      <c r="H44" s="179"/>
    </row>
    <row r="45" spans="1:8" ht="15" customHeight="1">
      <c r="A45" s="10" t="s">
        <v>59</v>
      </c>
      <c r="B45" s="5" t="s">
        <v>118</v>
      </c>
      <c r="C45" s="51"/>
      <c r="D45" s="51"/>
      <c r="E45" s="51">
        <v>25200</v>
      </c>
      <c r="F45" s="51">
        <v>25241</v>
      </c>
      <c r="G45" s="134">
        <f t="shared" si="2"/>
        <v>100.1626984126984</v>
      </c>
      <c r="H45" s="179"/>
    </row>
    <row r="46" spans="1:8" ht="13.5" customHeight="1">
      <c r="A46" s="10" t="s">
        <v>83</v>
      </c>
      <c r="B46" s="5" t="s">
        <v>119</v>
      </c>
      <c r="C46" s="51"/>
      <c r="D46" s="51"/>
      <c r="E46" s="51">
        <v>10000</v>
      </c>
      <c r="F46" s="51">
        <v>5990</v>
      </c>
      <c r="G46" s="134">
        <f t="shared" si="2"/>
        <v>59.9</v>
      </c>
      <c r="H46" s="179"/>
    </row>
    <row r="47" spans="1:8" ht="13.5" customHeight="1">
      <c r="A47" s="88" t="s">
        <v>8</v>
      </c>
      <c r="B47" s="89" t="s">
        <v>120</v>
      </c>
      <c r="C47" s="105"/>
      <c r="D47" s="105"/>
      <c r="E47" s="105">
        <v>14300</v>
      </c>
      <c r="F47" s="105">
        <v>14228</v>
      </c>
      <c r="G47" s="175">
        <f>(F47/E47)*100</f>
        <v>99.4965034965035</v>
      </c>
      <c r="H47" s="180"/>
    </row>
    <row r="48" spans="1:8" ht="13.5" customHeight="1">
      <c r="A48" s="79" t="s">
        <v>28</v>
      </c>
      <c r="B48" s="78" t="s">
        <v>29</v>
      </c>
      <c r="C48" s="80"/>
      <c r="D48" s="80"/>
      <c r="E48" s="80">
        <v>20000</v>
      </c>
      <c r="F48" s="190">
        <v>21210</v>
      </c>
      <c r="G48" s="183">
        <f aca="true" t="shared" si="3" ref="G48:G56">(F48/E48)*100</f>
        <v>106.05</v>
      </c>
      <c r="H48" s="183">
        <f>SUM(F48/F56)*100</f>
        <v>1.2310967731450257</v>
      </c>
    </row>
    <row r="49" spans="1:8" ht="13.5" customHeight="1">
      <c r="A49" s="81" t="s">
        <v>2</v>
      </c>
      <c r="B49" s="72" t="s">
        <v>121</v>
      </c>
      <c r="C49" s="82"/>
      <c r="D49" s="82"/>
      <c r="E49" s="82">
        <v>20000</v>
      </c>
      <c r="F49" s="82">
        <v>21210</v>
      </c>
      <c r="G49" s="134">
        <f t="shared" si="3"/>
        <v>106.05</v>
      </c>
      <c r="H49" s="176"/>
    </row>
    <row r="50" spans="1:8" s="18" customFormat="1" ht="13.5" customHeight="1">
      <c r="A50" s="79" t="s">
        <v>30</v>
      </c>
      <c r="B50" s="78" t="s">
        <v>31</v>
      </c>
      <c r="C50" s="80"/>
      <c r="D50" s="80"/>
      <c r="E50" s="80">
        <v>16000</v>
      </c>
      <c r="F50" s="191">
        <v>15986</v>
      </c>
      <c r="G50" s="183">
        <f t="shared" si="3"/>
        <v>99.91250000000001</v>
      </c>
      <c r="H50" s="183">
        <f>SUM(F50/F56)*100</f>
        <v>0.9278789729135493</v>
      </c>
    </row>
    <row r="51" spans="1:8" ht="13.5" customHeight="1">
      <c r="A51" s="81" t="s">
        <v>2</v>
      </c>
      <c r="B51" s="72" t="s">
        <v>122</v>
      </c>
      <c r="C51" s="83"/>
      <c r="D51" s="83"/>
      <c r="E51" s="83">
        <v>16000</v>
      </c>
      <c r="F51" s="83">
        <v>15986</v>
      </c>
      <c r="G51" s="134">
        <f t="shared" si="3"/>
        <v>99.91250000000001</v>
      </c>
      <c r="H51" s="176"/>
    </row>
    <row r="52" spans="1:8" ht="13.5" customHeight="1">
      <c r="A52" s="79" t="s">
        <v>32</v>
      </c>
      <c r="B52" s="78" t="s">
        <v>33</v>
      </c>
      <c r="C52" s="80"/>
      <c r="D52" s="80"/>
      <c r="E52" s="80">
        <v>5100</v>
      </c>
      <c r="F52" s="80">
        <v>5091</v>
      </c>
      <c r="G52" s="183">
        <f t="shared" si="3"/>
        <v>99.82352941176471</v>
      </c>
      <c r="H52" s="183">
        <f>SUM(F52/F56)*100</f>
        <v>0.2954980514889828</v>
      </c>
    </row>
    <row r="53" spans="1:8" ht="13.5" customHeight="1">
      <c r="A53" s="84" t="s">
        <v>2</v>
      </c>
      <c r="B53" s="7" t="s">
        <v>123</v>
      </c>
      <c r="C53" s="85"/>
      <c r="D53" s="85"/>
      <c r="E53" s="85">
        <v>5100</v>
      </c>
      <c r="F53" s="85">
        <v>5091</v>
      </c>
      <c r="G53" s="134">
        <f t="shared" si="3"/>
        <v>99.82352941176471</v>
      </c>
      <c r="H53" s="176"/>
    </row>
    <row r="54" spans="1:8" ht="13.5" customHeight="1">
      <c r="A54" s="79" t="s">
        <v>61</v>
      </c>
      <c r="B54" s="78" t="s">
        <v>95</v>
      </c>
      <c r="C54" s="80"/>
      <c r="D54" s="80"/>
      <c r="E54" s="80">
        <v>4500</v>
      </c>
      <c r="F54" s="80">
        <v>5016</v>
      </c>
      <c r="G54" s="183">
        <f t="shared" si="3"/>
        <v>111.46666666666667</v>
      </c>
      <c r="H54" s="183">
        <f>SUM(F54/F56)*100</f>
        <v>0.2911448097169</v>
      </c>
    </row>
    <row r="55" spans="1:8" ht="13.5" customHeight="1">
      <c r="A55" s="75"/>
      <c r="B55" s="76"/>
      <c r="C55" s="77"/>
      <c r="D55" s="77"/>
      <c r="E55" s="77"/>
      <c r="F55" s="77"/>
      <c r="G55" s="134"/>
      <c r="H55" s="181"/>
    </row>
    <row r="56" spans="1:8" ht="13.5" customHeight="1">
      <c r="A56" s="73"/>
      <c r="B56" s="144" t="s">
        <v>34</v>
      </c>
      <c r="C56" s="145"/>
      <c r="D56" s="145"/>
      <c r="E56" s="114">
        <f>SUM(E14,E19,E37,E48,E50,E52,E54)</f>
        <v>1645000</v>
      </c>
      <c r="F56" s="114">
        <f>SUM(F14,F19,F37,F48,F50,F52,F54)</f>
        <v>1722854</v>
      </c>
      <c r="G56" s="183">
        <f t="shared" si="3"/>
        <v>104.7327659574468</v>
      </c>
      <c r="H56" s="183">
        <v>100</v>
      </c>
    </row>
    <row r="57" spans="1:8" ht="13.5" customHeight="1">
      <c r="A57" s="12"/>
      <c r="B57" s="146"/>
      <c r="C57" s="147"/>
      <c r="D57" s="147"/>
      <c r="E57" s="115"/>
      <c r="F57" s="115"/>
      <c r="G57" s="135"/>
      <c r="H57" s="13"/>
    </row>
    <row r="58" spans="1:6" ht="13.5" customHeight="1">
      <c r="A58" s="21"/>
      <c r="B58" s="148"/>
      <c r="C58" s="149"/>
      <c r="D58" s="150"/>
      <c r="E58" s="106"/>
      <c r="F58" s="136"/>
    </row>
    <row r="59" spans="1:6" ht="13.5" customHeight="1">
      <c r="A59"/>
      <c r="B59"/>
      <c r="C59" s="116"/>
      <c r="D59" s="117"/>
      <c r="E59" s="107"/>
      <c r="F59"/>
    </row>
    <row r="60" spans="1:6" ht="54.75" customHeight="1">
      <c r="A60"/>
      <c r="B60"/>
      <c r="C60" s="116"/>
      <c r="D60" s="117"/>
      <c r="E60" s="107"/>
      <c r="F60"/>
    </row>
    <row r="61" spans="1:6" ht="13.5" customHeight="1">
      <c r="A61"/>
      <c r="B61"/>
      <c r="C61" s="116"/>
      <c r="D61" s="116"/>
      <c r="E61"/>
      <c r="F61"/>
    </row>
    <row r="62" spans="1:6" ht="13.5" customHeight="1">
      <c r="A62"/>
      <c r="B62"/>
      <c r="C62" s="116"/>
      <c r="D62" s="116"/>
      <c r="E62"/>
      <c r="F62"/>
    </row>
    <row r="63" spans="1:6" ht="13.5" customHeight="1">
      <c r="A63"/>
      <c r="B63"/>
      <c r="C63" s="116"/>
      <c r="D63" s="116"/>
      <c r="E63"/>
      <c r="F63"/>
    </row>
    <row r="64" spans="1:6" ht="13.5" customHeight="1">
      <c r="A64"/>
      <c r="B64"/>
      <c r="C64" s="116"/>
      <c r="D64" s="116"/>
      <c r="E64"/>
      <c r="F64"/>
    </row>
    <row r="65" spans="1:6" ht="13.5" customHeight="1">
      <c r="A65"/>
      <c r="B65"/>
      <c r="C65" s="116"/>
      <c r="D65" s="116"/>
      <c r="E65"/>
      <c r="F65"/>
    </row>
    <row r="66" spans="1:6" ht="13.5" customHeight="1">
      <c r="A66"/>
      <c r="B66"/>
      <c r="C66"/>
      <c r="D66"/>
      <c r="E66"/>
      <c r="F66"/>
    </row>
    <row r="67" spans="1:8" ht="13.5" customHeight="1">
      <c r="A67" s="151" t="s">
        <v>37</v>
      </c>
      <c r="B67" s="152" t="s">
        <v>38</v>
      </c>
      <c r="C67" s="153" t="s">
        <v>87</v>
      </c>
      <c r="D67" s="153" t="s">
        <v>88</v>
      </c>
      <c r="E67" s="86" t="s">
        <v>84</v>
      </c>
      <c r="F67" s="86" t="s">
        <v>124</v>
      </c>
      <c r="G67" s="156" t="s">
        <v>130</v>
      </c>
      <c r="H67" s="157" t="s">
        <v>77</v>
      </c>
    </row>
    <row r="68" spans="1:8" ht="21.75" customHeight="1">
      <c r="A68" s="159">
        <v>1</v>
      </c>
      <c r="B68" s="160">
        <v>2</v>
      </c>
      <c r="C68" s="159"/>
      <c r="D68" s="159"/>
      <c r="E68" s="159">
        <v>3</v>
      </c>
      <c r="F68" s="159">
        <v>4</v>
      </c>
      <c r="G68" s="159">
        <v>5</v>
      </c>
      <c r="H68" s="159">
        <v>6</v>
      </c>
    </row>
    <row r="69" spans="1:8" ht="15.75" customHeight="1">
      <c r="A69" s="55" t="s">
        <v>2</v>
      </c>
      <c r="B69" s="56" t="s">
        <v>46</v>
      </c>
      <c r="C69" s="57"/>
      <c r="D69" s="57"/>
      <c r="E69" s="57">
        <f>SUM(E70:E73)</f>
        <v>13000</v>
      </c>
      <c r="F69" s="57">
        <f>SUM(F70:F73)</f>
        <v>15094.14</v>
      </c>
      <c r="G69" s="192">
        <f aca="true" t="shared" si="4" ref="G69:G75">SUM(F69/E69)*100</f>
        <v>116.10876923076923</v>
      </c>
      <c r="H69" s="120">
        <f>SUM(F69/F91)*100</f>
        <v>2.970923989730862</v>
      </c>
    </row>
    <row r="70" spans="1:8" ht="15">
      <c r="A70" s="58" t="s">
        <v>16</v>
      </c>
      <c r="B70" s="59" t="s">
        <v>47</v>
      </c>
      <c r="C70" s="60"/>
      <c r="D70" s="60"/>
      <c r="E70" s="60">
        <v>1800</v>
      </c>
      <c r="F70" s="60">
        <v>2136.14</v>
      </c>
      <c r="G70" s="121">
        <f t="shared" si="4"/>
        <v>118.67444444444443</v>
      </c>
      <c r="H70" s="99"/>
    </row>
    <row r="71" spans="1:8" ht="15">
      <c r="A71" s="58" t="s">
        <v>45</v>
      </c>
      <c r="B71" s="59" t="s">
        <v>58</v>
      </c>
      <c r="C71" s="60"/>
      <c r="D71" s="60"/>
      <c r="E71" s="60">
        <v>1000</v>
      </c>
      <c r="F71" s="60">
        <v>1473</v>
      </c>
      <c r="G71" s="121">
        <f t="shared" si="4"/>
        <v>147.3</v>
      </c>
      <c r="H71" s="99"/>
    </row>
    <row r="72" spans="1:8" ht="15">
      <c r="A72" s="62" t="s">
        <v>39</v>
      </c>
      <c r="B72" s="59" t="s">
        <v>48</v>
      </c>
      <c r="C72" s="61"/>
      <c r="D72" s="61"/>
      <c r="E72" s="61">
        <v>1200</v>
      </c>
      <c r="F72" s="60">
        <v>1178</v>
      </c>
      <c r="G72" s="121">
        <f t="shared" si="4"/>
        <v>98.16666666666667</v>
      </c>
      <c r="H72" s="99"/>
    </row>
    <row r="73" spans="1:8" ht="15">
      <c r="A73" s="62" t="s">
        <v>21</v>
      </c>
      <c r="B73" s="59" t="s">
        <v>49</v>
      </c>
      <c r="C73" s="60"/>
      <c r="D73" s="60"/>
      <c r="E73" s="60">
        <v>9000</v>
      </c>
      <c r="F73" s="60">
        <v>10307</v>
      </c>
      <c r="G73" s="121">
        <f t="shared" si="4"/>
        <v>114.52222222222221</v>
      </c>
      <c r="H73" s="99"/>
    </row>
    <row r="74" spans="1:8" ht="15">
      <c r="A74" s="55" t="s">
        <v>3</v>
      </c>
      <c r="B74" s="56" t="s">
        <v>50</v>
      </c>
      <c r="C74" s="57"/>
      <c r="D74" s="57"/>
      <c r="E74" s="57">
        <f>SUM(E75:E79)</f>
        <v>35200</v>
      </c>
      <c r="F74" s="57">
        <f>SUM(F75:F79)</f>
        <v>41561</v>
      </c>
      <c r="G74" s="192">
        <f t="shared" si="4"/>
        <v>118.07102272727272</v>
      </c>
      <c r="H74" s="120">
        <f>SUM(F74/F91)*100</f>
        <v>8.180298575288447</v>
      </c>
    </row>
    <row r="75" spans="1:8" ht="15">
      <c r="A75" s="62" t="s">
        <v>23</v>
      </c>
      <c r="B75" s="59" t="s">
        <v>131</v>
      </c>
      <c r="C75" s="60"/>
      <c r="D75" s="60"/>
      <c r="E75" s="60">
        <v>13000</v>
      </c>
      <c r="F75" s="60">
        <v>13319</v>
      </c>
      <c r="G75" s="121">
        <f t="shared" si="4"/>
        <v>102.45384615384616</v>
      </c>
      <c r="H75" s="99"/>
    </row>
    <row r="76" spans="1:8" ht="15">
      <c r="A76" s="62" t="s">
        <v>24</v>
      </c>
      <c r="B76" s="59" t="s">
        <v>80</v>
      </c>
      <c r="C76" s="60"/>
      <c r="D76" s="60"/>
      <c r="E76" s="60">
        <v>700</v>
      </c>
      <c r="F76" s="60">
        <v>1604</v>
      </c>
      <c r="G76" s="121">
        <f aca="true" t="shared" si="5" ref="G76:G90">SUM(F76/E76)*100</f>
        <v>229.14285714285714</v>
      </c>
      <c r="H76" s="99"/>
    </row>
    <row r="77" spans="1:8" ht="15">
      <c r="A77" s="62" t="s">
        <v>25</v>
      </c>
      <c r="B77" s="59" t="s">
        <v>51</v>
      </c>
      <c r="C77" s="60"/>
      <c r="D77" s="60"/>
      <c r="E77" s="60">
        <v>6000</v>
      </c>
      <c r="F77" s="60">
        <v>6737</v>
      </c>
      <c r="G77" s="121">
        <f t="shared" si="5"/>
        <v>112.28333333333333</v>
      </c>
      <c r="H77" s="99"/>
    </row>
    <row r="78" spans="1:8" ht="15">
      <c r="A78" s="62" t="s">
        <v>26</v>
      </c>
      <c r="B78" s="59" t="s">
        <v>132</v>
      </c>
      <c r="C78" s="60"/>
      <c r="D78" s="60"/>
      <c r="E78" s="60">
        <v>2000</v>
      </c>
      <c r="F78" s="60">
        <v>3401</v>
      </c>
      <c r="G78" s="121">
        <f t="shared" si="5"/>
        <v>170.04999999999998</v>
      </c>
      <c r="H78" s="99"/>
    </row>
    <row r="79" spans="1:8" ht="15">
      <c r="A79" s="62" t="s">
        <v>27</v>
      </c>
      <c r="B79" s="59" t="s">
        <v>52</v>
      </c>
      <c r="C79" s="60"/>
      <c r="D79" s="60"/>
      <c r="E79" s="60">
        <v>13500</v>
      </c>
      <c r="F79" s="60">
        <v>16500</v>
      </c>
      <c r="G79" s="121">
        <f t="shared" si="5"/>
        <v>122.22222222222223</v>
      </c>
      <c r="H79" s="99"/>
    </row>
    <row r="80" spans="1:8" ht="15">
      <c r="A80" s="55" t="s">
        <v>5</v>
      </c>
      <c r="B80" s="56" t="s">
        <v>53</v>
      </c>
      <c r="C80" s="57"/>
      <c r="D80" s="57"/>
      <c r="E80" s="57">
        <f>SUM(E81:E84)</f>
        <v>445900</v>
      </c>
      <c r="F80" s="57">
        <f>SUM(F81:F84)</f>
        <v>439491</v>
      </c>
      <c r="G80" s="192">
        <f>SUM(F80/E80)*100</f>
        <v>98.56268221574344</v>
      </c>
      <c r="H80" s="120">
        <f>SUM(F80/F91)*100</f>
        <v>86.5033950374653</v>
      </c>
    </row>
    <row r="81" spans="1:8" ht="15">
      <c r="A81" s="62" t="s">
        <v>6</v>
      </c>
      <c r="B81" s="59" t="s">
        <v>76</v>
      </c>
      <c r="C81" s="60"/>
      <c r="D81" s="60"/>
      <c r="E81" s="60">
        <v>430600</v>
      </c>
      <c r="F81" s="60">
        <v>424145</v>
      </c>
      <c r="G81" s="121">
        <f t="shared" si="5"/>
        <v>98.50092893636786</v>
      </c>
      <c r="H81" s="99"/>
    </row>
    <row r="82" spans="1:8" ht="15">
      <c r="A82" s="62" t="s">
        <v>7</v>
      </c>
      <c r="B82" s="59" t="s">
        <v>93</v>
      </c>
      <c r="C82" s="60"/>
      <c r="D82" s="60"/>
      <c r="E82" s="60">
        <v>9900</v>
      </c>
      <c r="F82" s="60">
        <v>9900</v>
      </c>
      <c r="G82" s="121">
        <f t="shared" si="5"/>
        <v>100</v>
      </c>
      <c r="H82" s="99"/>
    </row>
    <row r="83" spans="1:8" ht="15">
      <c r="A83" s="62" t="s">
        <v>59</v>
      </c>
      <c r="B83" s="63" t="s">
        <v>60</v>
      </c>
      <c r="C83" s="60"/>
      <c r="D83" s="60"/>
      <c r="E83" s="60">
        <v>4100</v>
      </c>
      <c r="F83" s="60">
        <v>3996</v>
      </c>
      <c r="G83" s="121">
        <f t="shared" si="5"/>
        <v>97.46341463414635</v>
      </c>
      <c r="H83" s="99"/>
    </row>
    <row r="84" spans="1:8" ht="15">
      <c r="A84" s="167" t="s">
        <v>83</v>
      </c>
      <c r="B84" s="168" t="s">
        <v>92</v>
      </c>
      <c r="C84" s="169"/>
      <c r="D84" s="169"/>
      <c r="E84" s="60">
        <v>1300</v>
      </c>
      <c r="F84" s="194">
        <v>1450</v>
      </c>
      <c r="G84" s="121">
        <f t="shared" si="5"/>
        <v>111.53846153846155</v>
      </c>
      <c r="H84" s="170"/>
    </row>
    <row r="85" spans="1:8" ht="15">
      <c r="A85" s="55" t="s">
        <v>8</v>
      </c>
      <c r="B85" s="55" t="s">
        <v>54</v>
      </c>
      <c r="C85" s="57"/>
      <c r="D85" s="57"/>
      <c r="E85" s="57">
        <f>SUM(E86:E90)</f>
        <v>12600</v>
      </c>
      <c r="F85" s="57">
        <f>SUM(F86:F90)</f>
        <v>11916</v>
      </c>
      <c r="G85" s="192">
        <f>SUM(F85/E85)*100</f>
        <v>94.57142857142857</v>
      </c>
      <c r="H85" s="120">
        <f>SUM(F85/F91)*100</f>
        <v>2.3453823975153902</v>
      </c>
    </row>
    <row r="86" spans="1:8" ht="15">
      <c r="A86" s="62" t="s">
        <v>40</v>
      </c>
      <c r="B86" s="63" t="s">
        <v>91</v>
      </c>
      <c r="C86" s="60"/>
      <c r="D86" s="60"/>
      <c r="E86" s="60">
        <v>1500</v>
      </c>
      <c r="F86" s="60">
        <v>1062</v>
      </c>
      <c r="G86" s="121">
        <f t="shared" si="5"/>
        <v>70.8</v>
      </c>
      <c r="H86" s="99"/>
    </row>
    <row r="87" spans="1:8" ht="15">
      <c r="A87" s="62" t="s">
        <v>41</v>
      </c>
      <c r="B87" s="59" t="s">
        <v>55</v>
      </c>
      <c r="C87" s="60"/>
      <c r="D87" s="60"/>
      <c r="E87" s="60">
        <v>2000</v>
      </c>
      <c r="F87" s="60">
        <v>1368</v>
      </c>
      <c r="G87" s="121">
        <f t="shared" si="5"/>
        <v>68.4</v>
      </c>
      <c r="H87" s="99"/>
    </row>
    <row r="88" spans="1:8" ht="15">
      <c r="A88" s="62" t="s">
        <v>42</v>
      </c>
      <c r="B88" s="59" t="s">
        <v>56</v>
      </c>
      <c r="C88" s="60"/>
      <c r="D88" s="60"/>
      <c r="E88" s="60">
        <v>3200</v>
      </c>
      <c r="F88" s="60">
        <v>3451</v>
      </c>
      <c r="G88" s="121">
        <f t="shared" si="5"/>
        <v>107.84375</v>
      </c>
      <c r="H88" s="99"/>
    </row>
    <row r="89" spans="1:8" ht="15">
      <c r="A89" s="62" t="s">
        <v>43</v>
      </c>
      <c r="B89" s="59" t="s">
        <v>57</v>
      </c>
      <c r="C89" s="60"/>
      <c r="D89" s="60"/>
      <c r="E89" s="60">
        <v>5700</v>
      </c>
      <c r="F89" s="60">
        <v>5880</v>
      </c>
      <c r="G89" s="121">
        <f t="shared" si="5"/>
        <v>103.15789473684211</v>
      </c>
      <c r="H89" s="99"/>
    </row>
    <row r="90" spans="1:8" ht="15">
      <c r="A90" s="62" t="s">
        <v>44</v>
      </c>
      <c r="B90" s="59" t="s">
        <v>171</v>
      </c>
      <c r="C90" s="110"/>
      <c r="D90" s="110"/>
      <c r="E90" s="110">
        <v>200</v>
      </c>
      <c r="F90" s="110">
        <v>155</v>
      </c>
      <c r="G90" s="121">
        <f t="shared" si="5"/>
        <v>77.5</v>
      </c>
      <c r="H90" s="99"/>
    </row>
    <row r="91" spans="1:8" ht="15.75">
      <c r="A91" s="64"/>
      <c r="B91" s="154" t="s">
        <v>81</v>
      </c>
      <c r="C91" s="155"/>
      <c r="D91" s="155"/>
      <c r="E91" s="87">
        <f>SUM(E69,E74,E80,E85)</f>
        <v>506700</v>
      </c>
      <c r="F91" s="87">
        <f>SUM(F69,F74,F80,F85)</f>
        <v>508062.14</v>
      </c>
      <c r="G91" s="174">
        <f>SUM(F91/E91)*100</f>
        <v>100.26882573514901</v>
      </c>
      <c r="H91" s="120">
        <v>100</v>
      </c>
    </row>
    <row r="92" spans="1:6" ht="15">
      <c r="A92" s="24"/>
      <c r="B92" s="29"/>
      <c r="C92" s="26"/>
      <c r="D92" s="23"/>
      <c r="E92" s="27"/>
      <c r="F92" s="27"/>
    </row>
    <row r="93" spans="1:6" ht="15">
      <c r="A93" s="24"/>
      <c r="B93" s="25"/>
      <c r="C93" s="26"/>
      <c r="D93" s="23"/>
      <c r="E93" s="27"/>
      <c r="F93" s="30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7" ht="12.75">
      <c r="A100" s="3"/>
      <c r="B100" s="125"/>
      <c r="G100" s="124"/>
    </row>
    <row r="101" spans="1:2" ht="12.75">
      <c r="A101" s="3"/>
      <c r="B101" s="3"/>
    </row>
    <row r="102" spans="1:2" ht="12.75">
      <c r="A102" s="3"/>
      <c r="B102" s="3"/>
    </row>
    <row r="103" spans="1:2" ht="13.5" customHeight="1">
      <c r="A103" s="3"/>
      <c r="B103" s="3"/>
    </row>
    <row r="104" spans="1:2" ht="13.5" customHeight="1">
      <c r="A104" s="3"/>
      <c r="B104" s="3"/>
    </row>
    <row r="105" spans="1:2" ht="13.5" customHeight="1">
      <c r="A105" s="3"/>
      <c r="B105" s="3"/>
    </row>
    <row r="106" spans="1:2" ht="13.5" customHeight="1">
      <c r="A106" s="3"/>
      <c r="B106" s="3"/>
    </row>
    <row r="107" spans="1:2" ht="13.5" customHeight="1">
      <c r="A107" s="20"/>
      <c r="B107" s="3"/>
    </row>
    <row r="108" spans="1:2" ht="13.5" customHeight="1">
      <c r="A108" s="20"/>
      <c r="B108" s="3"/>
    </row>
    <row r="109" ht="13.5" customHeight="1">
      <c r="B109" s="125"/>
    </row>
    <row r="110" ht="12.75" customHeight="1">
      <c r="B110" s="125"/>
    </row>
    <row r="111" ht="13.5" customHeight="1" hidden="1">
      <c r="B111" s="125"/>
    </row>
    <row r="112" ht="13.5" customHeight="1">
      <c r="B112" s="125"/>
    </row>
    <row r="113" ht="13.5" customHeight="1">
      <c r="B113" s="125"/>
    </row>
    <row r="114" ht="12.75">
      <c r="B114" s="125"/>
    </row>
  </sheetData>
  <sheetProtection/>
  <printOptions/>
  <pageMargins left="0.7086614173228347" right="0.7086614173228347" top="0.90625" bottom="0.7480314960629921" header="0.31496062992125984" footer="0.31496062992125984"/>
  <pageSetup horizontalDpi="600" verticalDpi="600" orientation="landscape" paperSize="9" r:id="rId3"/>
  <headerFooter>
    <oddHeader>&amp;C FINANCIJSKO IZVJEŠĆE ZA 2019.</oddHeader>
  </headerFooter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E6" sqref="E6"/>
    </sheetView>
  </sheetViews>
  <sheetFormatPr defaultColWidth="9.140625" defaultRowHeight="15"/>
  <cols>
    <col min="3" max="3" width="65.8515625" style="0" customWidth="1"/>
    <col min="4" max="4" width="18.421875" style="0" customWidth="1"/>
    <col min="5" max="5" width="18.140625" style="0" customWidth="1"/>
    <col min="6" max="6" width="14.28125" style="0" customWidth="1"/>
  </cols>
  <sheetData>
    <row r="2" spans="2:6" ht="15.75">
      <c r="B2" s="204" t="s">
        <v>0</v>
      </c>
      <c r="C2" s="215" t="s">
        <v>167</v>
      </c>
      <c r="D2" s="204" t="s">
        <v>133</v>
      </c>
      <c r="E2" s="204" t="s">
        <v>134</v>
      </c>
      <c r="F2" s="204" t="s">
        <v>135</v>
      </c>
    </row>
    <row r="3" spans="2:6" ht="15">
      <c r="B3" s="216">
        <v>1</v>
      </c>
      <c r="C3" s="216">
        <v>2</v>
      </c>
      <c r="D3" s="216">
        <v>3</v>
      </c>
      <c r="E3" s="216">
        <v>4</v>
      </c>
      <c r="F3" s="216">
        <v>5</v>
      </c>
    </row>
    <row r="4" spans="2:6" ht="15">
      <c r="B4" s="196" t="s">
        <v>2</v>
      </c>
      <c r="C4" s="195" t="s">
        <v>136</v>
      </c>
      <c r="D4" s="201">
        <v>12544</v>
      </c>
      <c r="E4" s="201">
        <v>16720</v>
      </c>
      <c r="F4" s="210">
        <f>SUM(E4/D4)*100</f>
        <v>133.2908163265306</v>
      </c>
    </row>
    <row r="5" spans="2:6" ht="15">
      <c r="B5" s="196" t="s">
        <v>3</v>
      </c>
      <c r="C5" s="195" t="s">
        <v>137</v>
      </c>
      <c r="D5" s="201">
        <v>121442</v>
      </c>
      <c r="E5" s="201">
        <v>133685</v>
      </c>
      <c r="F5" s="210">
        <f aca="true" t="shared" si="0" ref="F5:F11">SUM(E5/D5)*100</f>
        <v>110.08135570889807</v>
      </c>
    </row>
    <row r="6" spans="2:6" ht="15">
      <c r="B6" s="196" t="s">
        <v>5</v>
      </c>
      <c r="C6" s="195" t="s">
        <v>138</v>
      </c>
      <c r="D6" s="201">
        <v>962055</v>
      </c>
      <c r="E6" s="201">
        <f>SUM(E7:E8)</f>
        <v>1506962</v>
      </c>
      <c r="F6" s="210">
        <f t="shared" si="0"/>
        <v>156.63990104515855</v>
      </c>
    </row>
    <row r="7" spans="2:6" ht="15">
      <c r="B7" s="199" t="s">
        <v>6</v>
      </c>
      <c r="C7" s="195" t="s">
        <v>141</v>
      </c>
      <c r="D7" s="198">
        <v>562877</v>
      </c>
      <c r="E7" s="198">
        <v>1045061</v>
      </c>
      <c r="F7" s="210"/>
    </row>
    <row r="8" spans="2:6" ht="15">
      <c r="B8" s="199" t="s">
        <v>7</v>
      </c>
      <c r="C8" s="195" t="s">
        <v>140</v>
      </c>
      <c r="D8" s="198">
        <v>399178</v>
      </c>
      <c r="E8" s="198">
        <v>461901</v>
      </c>
      <c r="F8" s="210"/>
    </row>
    <row r="9" spans="2:6" ht="15">
      <c r="B9" s="196" t="s">
        <v>8</v>
      </c>
      <c r="C9" s="195" t="s">
        <v>142</v>
      </c>
      <c r="D9" s="201">
        <v>177530</v>
      </c>
      <c r="E9" s="201">
        <v>72230</v>
      </c>
      <c r="F9" s="210">
        <f t="shared" si="0"/>
        <v>40.68608122570833</v>
      </c>
    </row>
    <row r="10" spans="2:6" ht="15">
      <c r="B10" s="196" t="s">
        <v>9</v>
      </c>
      <c r="C10" s="195" t="s">
        <v>143</v>
      </c>
      <c r="D10" s="201">
        <v>6048</v>
      </c>
      <c r="E10" s="201">
        <v>22725</v>
      </c>
      <c r="F10" s="210">
        <f t="shared" si="0"/>
        <v>375.74404761904765</v>
      </c>
    </row>
    <row r="11" spans="2:6" ht="18.75" customHeight="1">
      <c r="B11" s="206"/>
      <c r="C11" s="204" t="s">
        <v>144</v>
      </c>
      <c r="D11" s="205">
        <f>SUM(D4:D6,D9:D10)</f>
        <v>1279619</v>
      </c>
      <c r="E11" s="205">
        <f>SUM(E4:E6,E9:E10)</f>
        <v>1752322</v>
      </c>
      <c r="F11" s="211">
        <f t="shared" si="0"/>
        <v>136.94091756999543</v>
      </c>
    </row>
    <row r="12" spans="2:6" ht="15">
      <c r="B12" s="195"/>
      <c r="C12" s="195"/>
      <c r="D12" s="195"/>
      <c r="E12" s="195"/>
      <c r="F12" s="195"/>
    </row>
    <row r="13" spans="2:6" ht="15.75">
      <c r="B13" s="204" t="s">
        <v>0</v>
      </c>
      <c r="C13" s="215" t="s">
        <v>168</v>
      </c>
      <c r="D13" s="204" t="s">
        <v>133</v>
      </c>
      <c r="E13" s="204" t="s">
        <v>134</v>
      </c>
      <c r="F13" s="204" t="s">
        <v>145</v>
      </c>
    </row>
    <row r="14" spans="2:6" ht="15">
      <c r="B14" s="216">
        <v>1</v>
      </c>
      <c r="C14" s="216">
        <v>2</v>
      </c>
      <c r="D14" s="216">
        <v>3</v>
      </c>
      <c r="E14" s="216">
        <v>4</v>
      </c>
      <c r="F14" s="216">
        <v>5</v>
      </c>
    </row>
    <row r="15" spans="2:6" ht="15">
      <c r="B15" s="217" t="s">
        <v>12</v>
      </c>
      <c r="C15" s="217" t="s">
        <v>139</v>
      </c>
      <c r="D15" s="218">
        <v>451492</v>
      </c>
      <c r="E15" s="218">
        <f>SUM(E16:E19)</f>
        <v>526526</v>
      </c>
      <c r="F15" s="219"/>
    </row>
    <row r="16" spans="2:6" ht="15">
      <c r="B16" s="202" t="s">
        <v>16</v>
      </c>
      <c r="C16" s="195" t="s">
        <v>146</v>
      </c>
      <c r="D16" s="200">
        <v>378366</v>
      </c>
      <c r="E16" s="200">
        <v>439491</v>
      </c>
      <c r="F16" s="210">
        <f>SUM(E16/D16)*100</f>
        <v>116.15499278476395</v>
      </c>
    </row>
    <row r="17" spans="2:6" ht="15">
      <c r="B17" s="199" t="s">
        <v>45</v>
      </c>
      <c r="C17" s="195" t="s">
        <v>147</v>
      </c>
      <c r="D17" s="200">
        <v>55953</v>
      </c>
      <c r="E17" s="200">
        <v>68571</v>
      </c>
      <c r="F17" s="210">
        <f>SUM(E17/D17)*100</f>
        <v>122.55106964774008</v>
      </c>
    </row>
    <row r="18" spans="2:6" ht="15">
      <c r="B18" s="199" t="s">
        <v>39</v>
      </c>
      <c r="C18" s="195" t="s">
        <v>148</v>
      </c>
      <c r="D18" s="200">
        <v>17173</v>
      </c>
      <c r="E18" s="200">
        <v>10600</v>
      </c>
      <c r="F18" s="210">
        <f>SUM(E18/D18)*100</f>
        <v>61.724800559017055</v>
      </c>
    </row>
    <row r="19" spans="2:6" ht="15">
      <c r="B19" s="199" t="s">
        <v>21</v>
      </c>
      <c r="C19" s="195" t="s">
        <v>170</v>
      </c>
      <c r="D19" s="221" t="s">
        <v>82</v>
      </c>
      <c r="E19" s="200">
        <v>7864</v>
      </c>
      <c r="F19" s="210"/>
    </row>
    <row r="20" spans="2:6" ht="15">
      <c r="B20" s="217" t="s">
        <v>149</v>
      </c>
      <c r="C20" s="217" t="s">
        <v>150</v>
      </c>
      <c r="D20" s="218">
        <v>639703</v>
      </c>
      <c r="E20" s="218">
        <f>SUM(E21,E26)</f>
        <v>1029339</v>
      </c>
      <c r="F20" s="220">
        <f>SUM(E20/D20)*100</f>
        <v>160.90889053201252</v>
      </c>
    </row>
    <row r="21" spans="2:6" ht="15">
      <c r="B21" s="196" t="s">
        <v>2</v>
      </c>
      <c r="C21" s="195" t="s">
        <v>62</v>
      </c>
      <c r="D21" s="201">
        <v>155528</v>
      </c>
      <c r="E21" s="201">
        <f>SUM(E22:E25)</f>
        <v>84370</v>
      </c>
      <c r="F21" s="210">
        <f>SUM(E21/D21)*100</f>
        <v>54.2474666941001</v>
      </c>
    </row>
    <row r="22" spans="2:6" ht="15">
      <c r="B22" s="199" t="s">
        <v>16</v>
      </c>
      <c r="C22" s="195" t="s">
        <v>151</v>
      </c>
      <c r="D22" s="198">
        <v>11149</v>
      </c>
      <c r="E22" s="198">
        <v>4838</v>
      </c>
      <c r="F22" s="210">
        <f aca="true" t="shared" si="1" ref="F22:F27">SUM(E22/D22)*100</f>
        <v>43.39402637007803</v>
      </c>
    </row>
    <row r="23" spans="2:6" ht="15">
      <c r="B23" s="199" t="s">
        <v>45</v>
      </c>
      <c r="C23" s="195" t="s">
        <v>152</v>
      </c>
      <c r="D23" s="198">
        <v>66928</v>
      </c>
      <c r="E23" s="198">
        <v>43807</v>
      </c>
      <c r="F23" s="210">
        <f t="shared" si="1"/>
        <v>65.45392063112598</v>
      </c>
    </row>
    <row r="24" spans="2:6" ht="15">
      <c r="B24" s="199" t="s">
        <v>39</v>
      </c>
      <c r="C24" s="195" t="s">
        <v>153</v>
      </c>
      <c r="D24" s="198">
        <v>38888</v>
      </c>
      <c r="E24" s="198">
        <v>13571</v>
      </c>
      <c r="F24" s="210">
        <f t="shared" si="1"/>
        <v>34.89765480353837</v>
      </c>
    </row>
    <row r="25" spans="2:6" ht="15">
      <c r="B25" s="199" t="s">
        <v>21</v>
      </c>
      <c r="C25" s="195" t="s">
        <v>154</v>
      </c>
      <c r="D25" s="198">
        <v>38563</v>
      </c>
      <c r="E25" s="198">
        <v>22154</v>
      </c>
      <c r="F25" s="210">
        <f t="shared" si="1"/>
        <v>57.448849933874435</v>
      </c>
    </row>
    <row r="26" spans="2:6" ht="15">
      <c r="B26" s="203" t="s">
        <v>3</v>
      </c>
      <c r="C26" s="195" t="s">
        <v>17</v>
      </c>
      <c r="D26" s="209">
        <v>484175</v>
      </c>
      <c r="E26" s="201">
        <v>944969</v>
      </c>
      <c r="F26" s="212">
        <f t="shared" si="1"/>
        <v>195.17096091289307</v>
      </c>
    </row>
    <row r="27" spans="2:6" ht="15">
      <c r="B27" s="217" t="s">
        <v>155</v>
      </c>
      <c r="C27" s="217" t="s">
        <v>156</v>
      </c>
      <c r="D27" s="218">
        <v>187007</v>
      </c>
      <c r="E27" s="218">
        <f>SUM(E28:E32)</f>
        <v>119686</v>
      </c>
      <c r="F27" s="220">
        <f t="shared" si="1"/>
        <v>64.0008128037988</v>
      </c>
    </row>
    <row r="28" spans="2:6" ht="15">
      <c r="B28" s="203" t="s">
        <v>2</v>
      </c>
      <c r="C28" s="207" t="s">
        <v>157</v>
      </c>
      <c r="D28" s="209">
        <v>30000</v>
      </c>
      <c r="E28" s="201">
        <v>8556</v>
      </c>
      <c r="F28" s="210">
        <f>SUM(E28/D28)*100</f>
        <v>28.52</v>
      </c>
    </row>
    <row r="29" spans="2:6" ht="15">
      <c r="B29" s="196" t="s">
        <v>3</v>
      </c>
      <c r="C29" s="208" t="s">
        <v>158</v>
      </c>
      <c r="D29" s="201">
        <v>17427</v>
      </c>
      <c r="E29" s="201">
        <v>33681</v>
      </c>
      <c r="F29" s="210">
        <f>SUM(E29/D29)*100</f>
        <v>193.26906524358753</v>
      </c>
    </row>
    <row r="30" spans="2:6" ht="15">
      <c r="B30" s="196" t="s">
        <v>5</v>
      </c>
      <c r="C30" s="208" t="s">
        <v>159</v>
      </c>
      <c r="D30" s="201">
        <v>59140</v>
      </c>
      <c r="E30" s="201">
        <v>63221</v>
      </c>
      <c r="F30" s="210">
        <f>SUM(E30/D30)*100</f>
        <v>106.90057490700033</v>
      </c>
    </row>
    <row r="31" spans="2:6" ht="15">
      <c r="B31" s="203" t="s">
        <v>160</v>
      </c>
      <c r="C31" s="195" t="s">
        <v>161</v>
      </c>
      <c r="D31" s="209">
        <v>80192</v>
      </c>
      <c r="E31" s="201">
        <v>14228</v>
      </c>
      <c r="F31" s="210">
        <f>SUM(E31/D31)*100</f>
        <v>17.74241819632881</v>
      </c>
    </row>
    <row r="32" spans="2:6" ht="15">
      <c r="B32" s="196" t="s">
        <v>9</v>
      </c>
      <c r="C32" s="195" t="s">
        <v>162</v>
      </c>
      <c r="D32" s="197">
        <v>248</v>
      </c>
      <c r="E32" s="197" t="s">
        <v>82</v>
      </c>
      <c r="F32" s="213" t="s">
        <v>82</v>
      </c>
    </row>
    <row r="33" spans="2:6" ht="15">
      <c r="B33" s="217" t="s">
        <v>28</v>
      </c>
      <c r="C33" s="217" t="s">
        <v>163</v>
      </c>
      <c r="D33" s="218">
        <v>39918</v>
      </c>
      <c r="E33" s="218">
        <v>21210</v>
      </c>
      <c r="F33" s="220">
        <f>SUM(E33/D33)*100</f>
        <v>53.1339245453179</v>
      </c>
    </row>
    <row r="34" spans="2:6" ht="15">
      <c r="B34" s="217" t="s">
        <v>30</v>
      </c>
      <c r="C34" s="217" t="s">
        <v>164</v>
      </c>
      <c r="D34" s="218">
        <v>13200</v>
      </c>
      <c r="E34" s="218">
        <v>15986</v>
      </c>
      <c r="F34" s="220">
        <f>SUM(E34/D34)*100</f>
        <v>121.10606060606062</v>
      </c>
    </row>
    <row r="35" spans="2:6" ht="15">
      <c r="B35" s="217" t="s">
        <v>32</v>
      </c>
      <c r="C35" s="217" t="s">
        <v>165</v>
      </c>
      <c r="D35" s="217" t="s">
        <v>82</v>
      </c>
      <c r="E35" s="218">
        <v>5091</v>
      </c>
      <c r="F35" s="220" t="s">
        <v>82</v>
      </c>
    </row>
    <row r="36" spans="2:6" ht="15">
      <c r="B36" s="217" t="s">
        <v>61</v>
      </c>
      <c r="C36" s="217" t="s">
        <v>169</v>
      </c>
      <c r="D36" s="217" t="s">
        <v>82</v>
      </c>
      <c r="E36" s="218">
        <v>5016</v>
      </c>
      <c r="F36" s="220" t="s">
        <v>82</v>
      </c>
    </row>
    <row r="37" spans="2:6" ht="15">
      <c r="B37" s="195"/>
      <c r="C37" s="195"/>
      <c r="D37" s="195"/>
      <c r="E37" s="195"/>
      <c r="F37" s="195"/>
    </row>
    <row r="38" spans="2:6" ht="15">
      <c r="B38" s="204"/>
      <c r="C38" s="204" t="s">
        <v>166</v>
      </c>
      <c r="D38" s="205">
        <v>1331320</v>
      </c>
      <c r="E38" s="205">
        <f>SUM(E15,E20,E27,E33:E36)</f>
        <v>1722854</v>
      </c>
      <c r="F38" s="211">
        <f>SUM(E38/D38)*100</f>
        <v>129.40945828200583</v>
      </c>
    </row>
  </sheetData>
  <sheetProtection/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30">
      <c r="B1" s="31" t="s">
        <v>65</v>
      </c>
      <c r="C1" s="31"/>
      <c r="D1" s="40"/>
      <c r="E1" s="40"/>
      <c r="F1" s="40"/>
    </row>
    <row r="2" spans="2:6" ht="15">
      <c r="B2" s="31" t="s">
        <v>66</v>
      </c>
      <c r="C2" s="31"/>
      <c r="D2" s="40"/>
      <c r="E2" s="40"/>
      <c r="F2" s="40"/>
    </row>
    <row r="3" spans="2:6" ht="15">
      <c r="B3" s="32"/>
      <c r="C3" s="32"/>
      <c r="D3" s="41"/>
      <c r="E3" s="41"/>
      <c r="F3" s="41"/>
    </row>
    <row r="4" spans="2:6" ht="75">
      <c r="B4" s="32" t="s">
        <v>67</v>
      </c>
      <c r="C4" s="32"/>
      <c r="D4" s="41"/>
      <c r="E4" s="41"/>
      <c r="F4" s="41"/>
    </row>
    <row r="5" spans="2:6" ht="15">
      <c r="B5" s="32"/>
      <c r="C5" s="32"/>
      <c r="D5" s="41"/>
      <c r="E5" s="41"/>
      <c r="F5" s="41"/>
    </row>
    <row r="6" spans="2:6" ht="30">
      <c r="B6" s="31" t="s">
        <v>68</v>
      </c>
      <c r="C6" s="31"/>
      <c r="D6" s="40"/>
      <c r="E6" s="40" t="s">
        <v>69</v>
      </c>
      <c r="F6" s="40" t="s">
        <v>70</v>
      </c>
    </row>
    <row r="7" spans="2:6" ht="15.75" thickBot="1">
      <c r="B7" s="32"/>
      <c r="C7" s="32"/>
      <c r="D7" s="41"/>
      <c r="E7" s="41"/>
      <c r="F7" s="41"/>
    </row>
    <row r="8" spans="2:6" ht="45">
      <c r="B8" s="33" t="s">
        <v>71</v>
      </c>
      <c r="C8" s="34"/>
      <c r="D8" s="42"/>
      <c r="E8" s="42">
        <v>2</v>
      </c>
      <c r="F8" s="43"/>
    </row>
    <row r="9" spans="2:6" ht="30">
      <c r="B9" s="35"/>
      <c r="C9" s="32"/>
      <c r="D9" s="41"/>
      <c r="E9" s="44" t="s">
        <v>72</v>
      </c>
      <c r="F9" s="45" t="s">
        <v>74</v>
      </c>
    </row>
    <row r="10" spans="2:6" ht="15.75" thickBot="1">
      <c r="B10" s="36"/>
      <c r="C10" s="37"/>
      <c r="D10" s="46"/>
      <c r="E10" s="47" t="s">
        <v>73</v>
      </c>
      <c r="F10" s="48"/>
    </row>
    <row r="11" spans="2:6" ht="15.75" thickBot="1">
      <c r="B11" s="32"/>
      <c r="C11" s="32"/>
      <c r="D11" s="41"/>
      <c r="E11" s="41"/>
      <c r="F11" s="41"/>
    </row>
    <row r="12" spans="2:6" ht="60.75" thickBot="1">
      <c r="B12" s="38" t="s">
        <v>75</v>
      </c>
      <c r="C12" s="39"/>
      <c r="D12" s="49"/>
      <c r="E12" s="49">
        <v>52</v>
      </c>
      <c r="F12" s="50" t="s">
        <v>74</v>
      </c>
    </row>
    <row r="13" spans="2:6" ht="15">
      <c r="B13" s="32"/>
      <c r="C13" s="32"/>
      <c r="D13" s="41"/>
      <c r="E13" s="41"/>
      <c r="F13" s="41"/>
    </row>
  </sheetData>
  <sheetProtection/>
  <hyperlinks>
    <hyperlink ref="E9" location="'List1'!A75:F104" display="'List1'!A75:F104"/>
    <hyperlink ref="E10" location="'List1'!A1:F65" display="'List1'!A1:F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2020-03-19T12:03:38Z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