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List1" sheetId="1" r:id="rId1"/>
    <sheet name="List2" sheetId="2" r:id="rId2"/>
    <sheet name="List3" sheetId="3" r:id="rId3"/>
    <sheet name="Izvješće o kompatibilnosti" sheetId="4" r:id="rId4"/>
  </sheets>
  <definedNames/>
  <calcPr fullCalcOnLoad="1"/>
</workbook>
</file>

<file path=xl/sharedStrings.xml><?xml version="1.0" encoding="utf-8"?>
<sst xmlns="http://schemas.openxmlformats.org/spreadsheetml/2006/main" count="170" uniqueCount="125">
  <si>
    <t>RB</t>
  </si>
  <si>
    <t>PRIHODI PO VRSTAMA</t>
  </si>
  <si>
    <t>1.</t>
  </si>
  <si>
    <t>2.</t>
  </si>
  <si>
    <t>Prihodi od turističke članarine</t>
  </si>
  <si>
    <t>3.</t>
  </si>
  <si>
    <t>3.1.</t>
  </si>
  <si>
    <t>3.2.</t>
  </si>
  <si>
    <t>4.</t>
  </si>
  <si>
    <t>5.</t>
  </si>
  <si>
    <t xml:space="preserve">SVEUKUPNO PRIHODI </t>
  </si>
  <si>
    <t>RASHODI PO VRSTAMA</t>
  </si>
  <si>
    <t>I.</t>
  </si>
  <si>
    <t>ADMINISTRATIVNI RASHODI</t>
  </si>
  <si>
    <t>II.</t>
  </si>
  <si>
    <t>DIZAJN VRIJEDNOSTI</t>
  </si>
  <si>
    <t>1.1.</t>
  </si>
  <si>
    <t>Manifestacije</t>
  </si>
  <si>
    <t>III.</t>
  </si>
  <si>
    <t xml:space="preserve">KOMUNIKACIJA VRIJEDNOSTI </t>
  </si>
  <si>
    <t>Online komunikacije</t>
  </si>
  <si>
    <t>Offline komunikacije</t>
  </si>
  <si>
    <t>2.1.</t>
  </si>
  <si>
    <t>2.2.</t>
  </si>
  <si>
    <t>2.3.</t>
  </si>
  <si>
    <t>2.4.</t>
  </si>
  <si>
    <t>2.5.</t>
  </si>
  <si>
    <t>IV.</t>
  </si>
  <si>
    <t>DISTRIBUCIJA I PRODAJA VRIJEDNOSTI</t>
  </si>
  <si>
    <t>V.</t>
  </si>
  <si>
    <t>INTERNI MARKETING</t>
  </si>
  <si>
    <t>VI.</t>
  </si>
  <si>
    <t>MARKETINŠKA INFRASTRUKTURA</t>
  </si>
  <si>
    <t>SVEUKUPNO RASHODI</t>
  </si>
  <si>
    <t>2.6.</t>
  </si>
  <si>
    <t>2.7.</t>
  </si>
  <si>
    <t>1.3.</t>
  </si>
  <si>
    <t>1.2.</t>
  </si>
  <si>
    <t>3.3.</t>
  </si>
  <si>
    <t>Ostali nespomenuti prihodi (prodaja suvenira, oglašavanja..)</t>
  </si>
  <si>
    <t>Poticanje i sudjelovanje u uređenju grada</t>
  </si>
  <si>
    <t>Prihodi iz Proračuna Grada Petrinje</t>
  </si>
  <si>
    <t>Prihodi od drugih aktivnosti (HTZ, TZŽ, Ministarstva)</t>
  </si>
  <si>
    <t>STRUKTURA</t>
  </si>
  <si>
    <t>2.8.</t>
  </si>
  <si>
    <t>2.9.</t>
  </si>
  <si>
    <t>-</t>
  </si>
  <si>
    <t>3.4.</t>
  </si>
  <si>
    <t>1.2.1.</t>
  </si>
  <si>
    <t>2.2.1.</t>
  </si>
  <si>
    <t>Stupac1</t>
  </si>
  <si>
    <t>Stupac2</t>
  </si>
  <si>
    <t xml:space="preserve">administrativni rashodi </t>
  </si>
  <si>
    <t xml:space="preserve">programske aktivnosti </t>
  </si>
  <si>
    <t>Prihodi od turističke pristojbe</t>
  </si>
  <si>
    <t>Rashodi za radnike i za stručno osposobljavanje - MT 19</t>
  </si>
  <si>
    <t>Rashodi ureda - MT 19</t>
  </si>
  <si>
    <t>Rashodi za rad tijela Turističke zajednice - MT 20</t>
  </si>
  <si>
    <t>Oprema - MT 21</t>
  </si>
  <si>
    <t>Projekt 'Volim Petrinju za ljepšu Hrvatsku'   - MT 12</t>
  </si>
  <si>
    <t xml:space="preserve">Projekt ' Muzealizacija grada' - MT 40  </t>
  </si>
  <si>
    <t>Petrinjski fašnik - MT 1</t>
  </si>
  <si>
    <t xml:space="preserve">Petrinjske legende i priče - MT 8      </t>
  </si>
  <si>
    <t xml:space="preserve">Ljeto u Petrinji -  MT 5      </t>
  </si>
  <si>
    <t xml:space="preserve">Biciklijada u Petrinji - MT 3 </t>
  </si>
  <si>
    <t>Fišijada - ribička noć  - MT 5</t>
  </si>
  <si>
    <t>Lovrenčevo u Petrinji - MT 6</t>
  </si>
  <si>
    <t>Festival kestena u Petrinji - MT 7</t>
  </si>
  <si>
    <t>Advent u Petrinji - MT 10</t>
  </si>
  <si>
    <t>Suorganiazcija u manifestacijama i donacije - MT 9</t>
  </si>
  <si>
    <t>Internet oglašavanje i upravljanje Internet stranicama -  MT 15</t>
  </si>
  <si>
    <t>City light vitrina -  održavanje i trošak struje  - MT 36</t>
  </si>
  <si>
    <t>Ostali promotivni materijal - MT 13</t>
  </si>
  <si>
    <t>Opće oglašavanje (Oglašavanje u tisku, TV oglašavanje)- MT 14</t>
  </si>
  <si>
    <t>Informativni vodič  - MT 24</t>
  </si>
  <si>
    <t>Suveniri za promidžbu i promotivne vrećice - MT 32</t>
  </si>
  <si>
    <t>Cikloturizam - MT 38</t>
  </si>
  <si>
    <t>Turistička signalizacija - MT 34</t>
  </si>
  <si>
    <t>Sajmovi i posebne prezentacije - MT 16</t>
  </si>
  <si>
    <t>Edukacija (zaposleni, dionici) - MT 17</t>
  </si>
  <si>
    <t>Promotivni spotovi i fotografije -  MT 23</t>
  </si>
  <si>
    <t>PLAN 2020.</t>
  </si>
  <si>
    <t>Stupac3</t>
  </si>
  <si>
    <t>Stupac4</t>
  </si>
  <si>
    <t>IZMJENE PLANA 2020.</t>
  </si>
  <si>
    <t>OSTVARENO 2020.</t>
  </si>
  <si>
    <t>r.br.</t>
  </si>
  <si>
    <t>RASHODI UREDA</t>
  </si>
  <si>
    <t>MATERIJALNI IZDACI</t>
  </si>
  <si>
    <t>uredski materijal</t>
  </si>
  <si>
    <t>potrošni materijal, održavanje, čistoća</t>
  </si>
  <si>
    <t>izdaci za sitni inventar</t>
  </si>
  <si>
    <t>1.4.</t>
  </si>
  <si>
    <t>potrošnja električne energije</t>
  </si>
  <si>
    <t>IZDACI ZA USLUGE</t>
  </si>
  <si>
    <t>trošak telefona, faxa, mobitela,rtv</t>
  </si>
  <si>
    <t>poštarina, fotokopiranje, uvezivanje poslovnih knjiga</t>
  </si>
  <si>
    <t>trošak tekućeg i investicijskog održavanja</t>
  </si>
  <si>
    <t>komunalne usluge, trošak slivne vode</t>
  </si>
  <si>
    <t>usluge knjigovodstvenog servisa</t>
  </si>
  <si>
    <t>ostale intelektualne usluge</t>
  </si>
  <si>
    <t>IZDACI ZA ZAPOSLENE</t>
  </si>
  <si>
    <t>trošak plaća</t>
  </si>
  <si>
    <t>ostali izdaci (jubilarna nagrada, regres, božićnica i dr.)</t>
  </si>
  <si>
    <t>izdaci za prijevoz na posao i s posla</t>
  </si>
  <si>
    <t>Izdaci za stručno osposobljavanje</t>
  </si>
  <si>
    <t>NEMATERIJALNI IZDACI</t>
  </si>
  <si>
    <t>4.1.</t>
  </si>
  <si>
    <t>dnevnice upotreba osobnog automobila u vl. svrhe</t>
  </si>
  <si>
    <t>4.2.</t>
  </si>
  <si>
    <t>troškak reprezentacije</t>
  </si>
  <si>
    <t>4.3.</t>
  </si>
  <si>
    <t xml:space="preserve"> bankarske usluge i usluge platnog prometa</t>
  </si>
  <si>
    <t>4.4.</t>
  </si>
  <si>
    <t>premije osiguranja</t>
  </si>
  <si>
    <t>4.5.</t>
  </si>
  <si>
    <t>UKUPNO RASHODI UREDA</t>
  </si>
  <si>
    <t>IZMJENE PLANA</t>
  </si>
  <si>
    <t>OSTVAENO 2020.</t>
  </si>
  <si>
    <t>INDEKS       5/4</t>
  </si>
  <si>
    <t>IZMJENE PLAN 2020.</t>
  </si>
  <si>
    <t>INDEKS                5/4</t>
  </si>
  <si>
    <t>Festival lončarstva i keramike - MT 4</t>
  </si>
  <si>
    <t>Brendiranje destinacije -  MT 30</t>
  </si>
  <si>
    <t>kamate, pristojbe i ostali nespomenuti rashodi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</si>
</sst>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"/>
    <numFmt numFmtId="167" formatCode="[$-41A]d\.\ mmmm\ yyyy\.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"/>
    <numFmt numFmtId="174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60"/>
      <name val="Calibri"/>
      <family val="2"/>
    </font>
    <font>
      <b/>
      <sz val="10"/>
      <color indexed="45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C00000"/>
      <name val="Calibri"/>
      <family val="2"/>
    </font>
    <font>
      <b/>
      <sz val="10"/>
      <color theme="5" tint="0.7999799847602844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C00000"/>
      <name val="Calibri"/>
      <family val="2"/>
    </font>
    <font>
      <sz val="11"/>
      <color rgb="FFC00000"/>
      <name val="Calibri"/>
      <family val="2"/>
    </font>
    <font>
      <sz val="11"/>
      <color theme="9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 indent="1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4" fillId="5" borderId="12" xfId="0" applyFont="1" applyFill="1" applyBorder="1" applyAlignment="1">
      <alignment horizontal="center"/>
    </xf>
    <xf numFmtId="9" fontId="54" fillId="5" borderId="13" xfId="51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53" fillId="3" borderId="0" xfId="0" applyFont="1" applyFill="1" applyAlignment="1">
      <alignment wrapText="1"/>
    </xf>
    <xf numFmtId="0" fontId="53" fillId="3" borderId="0" xfId="0" applyFont="1" applyFill="1" applyAlignment="1">
      <alignment/>
    </xf>
    <xf numFmtId="0" fontId="53" fillId="33" borderId="0" xfId="0" applyFont="1" applyFill="1" applyAlignment="1">
      <alignment/>
    </xf>
    <xf numFmtId="3" fontId="53" fillId="0" borderId="10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  <xf numFmtId="0" fontId="54" fillId="33" borderId="0" xfId="0" applyFont="1" applyFill="1" applyBorder="1" applyAlignment="1">
      <alignment horizontal="center"/>
    </xf>
    <xf numFmtId="9" fontId="54" fillId="33" borderId="0" xfId="51" applyFont="1" applyFill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wrapText="1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3" fillId="33" borderId="11" xfId="0" applyFont="1" applyFill="1" applyBorder="1" applyAlignment="1">
      <alignment horizontal="center"/>
    </xf>
    <xf numFmtId="0" fontId="56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5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38" fillId="0" borderId="0" xfId="35" applyNumberFormat="1" applyAlignment="1" quotePrefix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38" fillId="0" borderId="18" xfId="35" applyNumberFormat="1" applyBorder="1" applyAlignment="1" quotePrefix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3" fontId="53" fillId="0" borderId="0" xfId="51" applyNumberFormat="1" applyFont="1" applyAlignment="1">
      <alignment/>
    </xf>
    <xf numFmtId="3" fontId="53" fillId="0" borderId="0" xfId="0" applyNumberFormat="1" applyFont="1" applyAlignment="1">
      <alignment/>
    </xf>
    <xf numFmtId="3" fontId="53" fillId="33" borderId="25" xfId="51" applyNumberFormat="1" applyFont="1" applyFill="1" applyBorder="1" applyAlignment="1">
      <alignment/>
    </xf>
    <xf numFmtId="3" fontId="53" fillId="0" borderId="13" xfId="51" applyNumberFormat="1" applyFont="1" applyBorder="1" applyAlignment="1">
      <alignment/>
    </xf>
    <xf numFmtId="0" fontId="57" fillId="34" borderId="11" xfId="0" applyFont="1" applyFill="1" applyBorder="1" applyAlignment="1">
      <alignment horizontal="center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10" xfId="51" applyNumberFormat="1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 wrapText="1"/>
    </xf>
    <xf numFmtId="9" fontId="54" fillId="34" borderId="0" xfId="5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54" fillId="11" borderId="11" xfId="0" applyFont="1" applyFill="1" applyBorder="1" applyAlignment="1">
      <alignment horizontal="center"/>
    </xf>
    <xf numFmtId="0" fontId="54" fillId="11" borderId="12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3" fontId="54" fillId="0" borderId="10" xfId="51" applyNumberFormat="1" applyFont="1" applyFill="1" applyBorder="1" applyAlignment="1">
      <alignment horizontal="center"/>
    </xf>
    <xf numFmtId="0" fontId="31" fillId="11" borderId="10" xfId="0" applyFont="1" applyFill="1" applyBorder="1" applyAlignment="1">
      <alignment wrapText="1"/>
    </xf>
    <xf numFmtId="0" fontId="31" fillId="11" borderId="11" xfId="0" applyFont="1" applyFill="1" applyBorder="1" applyAlignment="1">
      <alignment horizontal="center"/>
    </xf>
    <xf numFmtId="3" fontId="31" fillId="11" borderId="10" xfId="5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0" xfId="51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0" xfId="51" applyNumberFormat="1" applyFont="1" applyFill="1" applyBorder="1" applyAlignment="1">
      <alignment horizontal="right"/>
    </xf>
    <xf numFmtId="0" fontId="54" fillId="34" borderId="11" xfId="0" applyFont="1" applyFill="1" applyBorder="1" applyAlignment="1">
      <alignment horizontal="center"/>
    </xf>
    <xf numFmtId="0" fontId="31" fillId="34" borderId="10" xfId="0" applyFont="1" applyFill="1" applyBorder="1" applyAlignment="1">
      <alignment wrapText="1"/>
    </xf>
    <xf numFmtId="3" fontId="54" fillId="34" borderId="0" xfId="0" applyNumberFormat="1" applyFont="1" applyFill="1" applyAlignment="1">
      <alignment horizontal="center"/>
    </xf>
    <xf numFmtId="0" fontId="54" fillId="34" borderId="11" xfId="0" applyFont="1" applyFill="1" applyBorder="1" applyAlignment="1">
      <alignment horizontal="center"/>
    </xf>
    <xf numFmtId="3" fontId="54" fillId="34" borderId="13" xfId="51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horizontal="left" wrapText="1"/>
    </xf>
    <xf numFmtId="3" fontId="54" fillId="34" borderId="0" xfId="51" applyNumberFormat="1" applyFont="1" applyFill="1" applyAlignment="1">
      <alignment horizontal="center" vertical="center"/>
    </xf>
    <xf numFmtId="9" fontId="54" fillId="33" borderId="10" xfId="51" applyFont="1" applyFill="1" applyBorder="1" applyAlignment="1">
      <alignment/>
    </xf>
    <xf numFmtId="9" fontId="54" fillId="34" borderId="10" xfId="51" applyFont="1" applyFill="1" applyBorder="1" applyAlignment="1">
      <alignment/>
    </xf>
    <xf numFmtId="0" fontId="59" fillId="11" borderId="25" xfId="0" applyFont="1" applyFill="1" applyBorder="1" applyAlignment="1">
      <alignment horizontal="center" vertical="center" wrapText="1"/>
    </xf>
    <xf numFmtId="0" fontId="57" fillId="34" borderId="25" xfId="51" applyNumberFormat="1" applyFont="1" applyFill="1" applyBorder="1" applyAlignment="1">
      <alignment horizontal="center" wrapText="1"/>
    </xf>
    <xf numFmtId="3" fontId="53" fillId="33" borderId="10" xfId="51" applyNumberFormat="1" applyFont="1" applyFill="1" applyBorder="1" applyAlignment="1">
      <alignment horizontal="right"/>
    </xf>
    <xf numFmtId="3" fontId="53" fillId="33" borderId="10" xfId="51" applyNumberFormat="1" applyFont="1" applyFill="1" applyBorder="1" applyAlignment="1">
      <alignment horizontal="right"/>
    </xf>
    <xf numFmtId="3" fontId="53" fillId="0" borderId="0" xfId="51" applyNumberFormat="1" applyFont="1" applyAlignment="1">
      <alignment horizontal="right"/>
    </xf>
    <xf numFmtId="3" fontId="54" fillId="34" borderId="0" xfId="51" applyNumberFormat="1" applyFont="1" applyFill="1" applyAlignment="1">
      <alignment horizontal="right"/>
    </xf>
    <xf numFmtId="3" fontId="54" fillId="34" borderId="0" xfId="51" applyNumberFormat="1" applyFont="1" applyFill="1" applyAlignment="1">
      <alignment horizontal="center"/>
    </xf>
    <xf numFmtId="9" fontId="60" fillId="33" borderId="0" xfId="51" applyFont="1" applyFill="1" applyBorder="1" applyAlignment="1">
      <alignment/>
    </xf>
    <xf numFmtId="0" fontId="61" fillId="0" borderId="0" xfId="0" applyFont="1" applyAlignment="1">
      <alignment/>
    </xf>
    <xf numFmtId="3" fontId="54" fillId="0" borderId="10" xfId="0" applyNumberFormat="1" applyFont="1" applyBorder="1" applyAlignment="1">
      <alignment horizontal="center"/>
    </xf>
    <xf numFmtId="3" fontId="53" fillId="0" borderId="12" xfId="0" applyNumberFormat="1" applyFont="1" applyBorder="1" applyAlignment="1">
      <alignment/>
    </xf>
    <xf numFmtId="3" fontId="53" fillId="33" borderId="0" xfId="51" applyNumberFormat="1" applyFont="1" applyFill="1" applyBorder="1" applyAlignment="1">
      <alignment horizontal="right"/>
    </xf>
    <xf numFmtId="9" fontId="54" fillId="33" borderId="10" xfId="51" applyFont="1" applyFill="1" applyBorder="1" applyAlignment="1">
      <alignment/>
    </xf>
    <xf numFmtId="3" fontId="62" fillId="11" borderId="13" xfId="51" applyNumberFormat="1" applyFont="1" applyFill="1" applyBorder="1" applyAlignment="1">
      <alignment horizontal="center" vertical="center"/>
    </xf>
    <xf numFmtId="3" fontId="62" fillId="11" borderId="10" xfId="51" applyNumberFormat="1" applyFont="1" applyFill="1" applyBorder="1" applyAlignment="1">
      <alignment horizontal="center" vertical="center"/>
    </xf>
    <xf numFmtId="9" fontId="60" fillId="5" borderId="13" xfId="5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wrapText="1"/>
    </xf>
    <xf numFmtId="3" fontId="53" fillId="33" borderId="12" xfId="51" applyNumberFormat="1" applyFont="1" applyFill="1" applyBorder="1" applyAlignment="1">
      <alignment/>
    </xf>
    <xf numFmtId="9" fontId="53" fillId="33" borderId="10" xfId="51" applyFont="1" applyFill="1" applyBorder="1" applyAlignment="1">
      <alignment horizontal="righ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7" fillId="33" borderId="10" xfId="51" applyNumberFormat="1" applyFont="1" applyFill="1" applyBorder="1" applyAlignment="1">
      <alignment horizontal="center" vertical="center" wrapText="1"/>
    </xf>
    <xf numFmtId="3" fontId="53" fillId="0" borderId="0" xfId="51" applyNumberFormat="1" applyFont="1" applyAlignment="1">
      <alignment horizontal="right"/>
    </xf>
    <xf numFmtId="3" fontId="53" fillId="0" borderId="26" xfId="0" applyNumberFormat="1" applyFont="1" applyBorder="1" applyAlignment="1">
      <alignment horizontal="right"/>
    </xf>
    <xf numFmtId="14" fontId="53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 indent="1"/>
    </xf>
    <xf numFmtId="3" fontId="53" fillId="33" borderId="0" xfId="51" applyNumberFormat="1" applyFont="1" applyFill="1" applyAlignment="1">
      <alignment horizontal="right"/>
    </xf>
    <xf numFmtId="3" fontId="53" fillId="33" borderId="26" xfId="0" applyNumberFormat="1" applyFont="1" applyFill="1" applyBorder="1" applyAlignment="1">
      <alignment horizontal="right"/>
    </xf>
    <xf numFmtId="171" fontId="53" fillId="33" borderId="10" xfId="51" applyNumberFormat="1" applyFont="1" applyFill="1" applyBorder="1" applyAlignment="1">
      <alignment/>
    </xf>
    <xf numFmtId="1" fontId="2" fillId="33" borderId="10" xfId="51" applyNumberFormat="1" applyFont="1" applyFill="1" applyBorder="1" applyAlignment="1">
      <alignment horizontal="center"/>
    </xf>
    <xf numFmtId="1" fontId="53" fillId="5" borderId="13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9" fontId="53" fillId="33" borderId="10" xfId="51" applyFont="1" applyFill="1" applyBorder="1" applyAlignment="1">
      <alignment/>
    </xf>
    <xf numFmtId="0" fontId="6" fillId="11" borderId="25" xfId="0" applyFont="1" applyFill="1" applyBorder="1" applyAlignment="1">
      <alignment horizontal="center" vertical="center" wrapText="1"/>
    </xf>
    <xf numFmtId="3" fontId="5" fillId="11" borderId="13" xfId="51" applyNumberFormat="1" applyFont="1" applyFill="1" applyBorder="1" applyAlignment="1">
      <alignment horizontal="center" vertical="center"/>
    </xf>
    <xf numFmtId="0" fontId="31" fillId="11" borderId="26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6" fillId="11" borderId="25" xfId="0" applyNumberFormat="1" applyFont="1" applyFill="1" applyBorder="1" applyAlignment="1">
      <alignment horizontal="center" vertical="center" wrapText="1"/>
    </xf>
    <xf numFmtId="0" fontId="30" fillId="11" borderId="25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wrapText="1"/>
    </xf>
    <xf numFmtId="3" fontId="5" fillId="11" borderId="10" xfId="51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wrapText="1"/>
    </xf>
    <xf numFmtId="9" fontId="5" fillId="5" borderId="13" xfId="51" applyFont="1" applyFill="1" applyBorder="1" applyAlignment="1">
      <alignment vertical="center"/>
    </xf>
    <xf numFmtId="0" fontId="3" fillId="33" borderId="0" xfId="0" applyFont="1" applyFill="1" applyBorder="1" applyAlignment="1">
      <alignment wrapText="1"/>
    </xf>
    <xf numFmtId="0" fontId="3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1" fillId="11" borderId="11" xfId="0" applyFont="1" applyFill="1" applyBorder="1" applyAlignment="1">
      <alignment horizontal="center" vertical="center"/>
    </xf>
    <xf numFmtId="3" fontId="54" fillId="0" borderId="0" xfId="0" applyNumberFormat="1" applyFont="1" applyAlignment="1">
      <alignment horizontal="center"/>
    </xf>
    <xf numFmtId="3" fontId="53" fillId="0" borderId="0" xfId="0" applyNumberFormat="1" applyFont="1" applyAlignment="1">
      <alignment/>
    </xf>
    <xf numFmtId="3" fontId="54" fillId="34" borderId="0" xfId="0" applyNumberFormat="1" applyFont="1" applyFill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51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Alignment="1">
      <alignment/>
    </xf>
    <xf numFmtId="0" fontId="5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53" fillId="0" borderId="0" xfId="51" applyNumberFormat="1" applyFont="1" applyAlignment="1">
      <alignment horizontal="right" vertical="center"/>
    </xf>
    <xf numFmtId="3" fontId="53" fillId="33" borderId="12" xfId="0" applyNumberFormat="1" applyFont="1" applyFill="1" applyBorder="1" applyAlignment="1">
      <alignment/>
    </xf>
    <xf numFmtId="1" fontId="31" fillId="34" borderId="10" xfId="51" applyNumberFormat="1" applyFont="1" applyFill="1" applyBorder="1" applyAlignment="1">
      <alignment horizontal="center"/>
    </xf>
    <xf numFmtId="1" fontId="31" fillId="11" borderId="10" xfId="51" applyNumberFormat="1" applyFont="1" applyFill="1" applyBorder="1" applyAlignment="1">
      <alignment horizontal="center"/>
    </xf>
    <xf numFmtId="171" fontId="53" fillId="33" borderId="10" xfId="51" applyNumberFormat="1" applyFont="1" applyFill="1" applyBorder="1" applyAlignment="1">
      <alignment horizontal="center" vertical="center"/>
    </xf>
    <xf numFmtId="1" fontId="53" fillId="33" borderId="10" xfId="51" applyNumberFormat="1" applyFont="1" applyFill="1" applyBorder="1" applyAlignment="1">
      <alignment horizontal="center" vertical="center"/>
    </xf>
    <xf numFmtId="171" fontId="53" fillId="34" borderId="10" xfId="51" applyNumberFormat="1" applyFont="1" applyFill="1" applyBorder="1" applyAlignment="1">
      <alignment horizontal="center" vertical="center"/>
    </xf>
    <xf numFmtId="171" fontId="54" fillId="33" borderId="10" xfId="51" applyNumberFormat="1" applyFont="1" applyFill="1" applyBorder="1" applyAlignment="1">
      <alignment horizontal="center" vertical="center"/>
    </xf>
    <xf numFmtId="171" fontId="54" fillId="34" borderId="10" xfId="51" applyNumberFormat="1" applyFont="1" applyFill="1" applyBorder="1" applyAlignment="1">
      <alignment horizontal="center" vertical="center"/>
    </xf>
    <xf numFmtId="2" fontId="53" fillId="33" borderId="10" xfId="51" applyNumberFormat="1" applyFont="1" applyFill="1" applyBorder="1" applyAlignment="1">
      <alignment horizontal="center" vertical="center"/>
    </xf>
    <xf numFmtId="1" fontId="54" fillId="11" borderId="10" xfId="51" applyNumberFormat="1" applyFont="1" applyFill="1" applyBorder="1" applyAlignment="1">
      <alignment horizontal="center" vertical="center" wrapText="1"/>
    </xf>
    <xf numFmtId="1" fontId="54" fillId="11" borderId="10" xfId="51" applyNumberFormat="1" applyFont="1" applyFill="1" applyBorder="1" applyAlignment="1">
      <alignment horizontal="center" vertical="center"/>
    </xf>
    <xf numFmtId="1" fontId="31" fillId="11" borderId="13" xfId="51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71" fontId="54" fillId="11" borderId="10" xfId="51" applyNumberFormat="1" applyFont="1" applyFill="1" applyBorder="1" applyAlignment="1">
      <alignment horizontal="center" vertical="center"/>
    </xf>
    <xf numFmtId="0" fontId="4" fillId="11" borderId="25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1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 wrapText="1"/>
    </xf>
    <xf numFmtId="3" fontId="51" fillId="34" borderId="0" xfId="0" applyNumberFormat="1" applyFont="1" applyFill="1" applyAlignment="1">
      <alignment horizontal="center"/>
    </xf>
    <xf numFmtId="1" fontId="53" fillId="34" borderId="0" xfId="0" applyNumberFormat="1" applyFont="1" applyFill="1" applyAlignment="1">
      <alignment horizontal="center"/>
    </xf>
    <xf numFmtId="171" fontId="53" fillId="34" borderId="0" xfId="0" applyNumberFormat="1" applyFont="1" applyFill="1" applyAlignment="1">
      <alignment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1" fontId="53" fillId="33" borderId="0" xfId="0" applyNumberFormat="1" applyFont="1" applyFill="1" applyAlignment="1">
      <alignment horizontal="center"/>
    </xf>
    <xf numFmtId="0" fontId="5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53" fillId="34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" fontId="53" fillId="34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4" fillId="34" borderId="0" xfId="0" applyFont="1" applyFill="1" applyAlignment="1">
      <alignment horizontal="center"/>
    </xf>
    <xf numFmtId="0" fontId="5" fillId="34" borderId="0" xfId="0" applyFont="1" applyFill="1" applyAlignment="1">
      <alignment wrapText="1"/>
    </xf>
    <xf numFmtId="3" fontId="5" fillId="34" borderId="0" xfId="0" applyNumberFormat="1" applyFont="1" applyFill="1" applyAlignment="1">
      <alignment horizontal="center"/>
    </xf>
    <xf numFmtId="3" fontId="62" fillId="34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64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31" fillId="33" borderId="11" xfId="0" applyFont="1" applyFill="1" applyBorder="1" applyAlignment="1">
      <alignment horizontal="center"/>
    </xf>
    <xf numFmtId="0" fontId="31" fillId="33" borderId="10" xfId="0" applyFont="1" applyFill="1" applyBorder="1" applyAlignment="1">
      <alignment wrapText="1"/>
    </xf>
    <xf numFmtId="3" fontId="31" fillId="33" borderId="10" xfId="51" applyNumberFormat="1" applyFont="1" applyFill="1" applyBorder="1" applyAlignment="1">
      <alignment horizontal="center"/>
    </xf>
    <xf numFmtId="1" fontId="31" fillId="33" borderId="10" xfId="51" applyNumberFormat="1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ica2" displayName="Tablica2" ref="A1:K55" comment="" totalsRowShown="0">
  <autoFilter ref="A1:K55"/>
  <tableColumns count="11">
    <tableColumn id="1" name="RB"/>
    <tableColumn id="2" name="PRIHODI PO VRSTAMA"/>
    <tableColumn id="5" name="Stupac1"/>
    <tableColumn id="15" name="Stupac2"/>
    <tableColumn id="17" name="Stupac3"/>
    <tableColumn id="18" name="Stupac4"/>
    <tableColumn id="19" name="PLAN 2020."/>
    <tableColumn id="22" name="IZMJENE PLANA 2020."/>
    <tableColumn id="23" name="OSTVARENO 2020."/>
    <tableColumn id="6" name="INDEKS                5/4"/>
    <tableColumn id="12" name="STRUKTURA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63" name="Tablica1" displayName="Tablica1" ref="A65:K90" comment="" totalsRowShown="0">
  <autoFilter ref="A65:K90"/>
  <tableColumns count="11">
    <tableColumn id="1" name="r.br."/>
    <tableColumn id="2" name="RASHODI UREDA"/>
    <tableColumn id="5" name="Stupac1"/>
    <tableColumn id="11" name="Stupac2"/>
    <tableColumn id="13" name="Stupac3"/>
    <tableColumn id="14" name="Stupac4"/>
    <tableColumn id="15" name="PLAN 2020."/>
    <tableColumn id="16" name="IZMJENE PLANA"/>
    <tableColumn id="17" name="OSTVAENO 2020."/>
    <tableColumn id="9" name="INDEKS       5/4"/>
    <tableColumn id="10" name="STRUKTURA"/>
  </tableColumns>
  <tableStyleInfo name="TableStyleLight1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view="pageLayout" zoomScale="110" zoomScaleNormal="120" zoomScalePageLayoutView="110" workbookViewId="0" topLeftCell="A13">
      <selection activeCell="K91" sqref="K91"/>
    </sheetView>
  </sheetViews>
  <sheetFormatPr defaultColWidth="9.140625" defaultRowHeight="15"/>
  <cols>
    <col min="1" max="1" width="7.140625" style="9" customWidth="1"/>
    <col min="2" max="2" width="50.7109375" style="6" customWidth="1"/>
    <col min="3" max="3" width="14.140625" style="3" hidden="1" customWidth="1"/>
    <col min="4" max="4" width="3.28125" style="3" hidden="1" customWidth="1"/>
    <col min="5" max="5" width="15.140625" style="3" hidden="1" customWidth="1"/>
    <col min="6" max="6" width="6.421875" style="3" hidden="1" customWidth="1"/>
    <col min="7" max="7" width="14.00390625" style="3" customWidth="1"/>
    <col min="8" max="8" width="12.421875" style="3" bestFit="1" customWidth="1"/>
    <col min="9" max="9" width="12.421875" style="3" customWidth="1"/>
    <col min="10" max="10" width="8.28125" style="3" customWidth="1"/>
    <col min="11" max="16384" width="9.140625" style="3" customWidth="1"/>
  </cols>
  <sheetData>
    <row r="1" spans="1:11" s="1" customFormat="1" ht="27" customHeight="1">
      <c r="A1" s="122" t="s">
        <v>0</v>
      </c>
      <c r="B1" s="123" t="s">
        <v>1</v>
      </c>
      <c r="C1" s="120" t="s">
        <v>50</v>
      </c>
      <c r="D1" s="120" t="s">
        <v>51</v>
      </c>
      <c r="E1" s="85" t="s">
        <v>82</v>
      </c>
      <c r="F1" s="85" t="s">
        <v>83</v>
      </c>
      <c r="G1" s="85" t="s">
        <v>81</v>
      </c>
      <c r="H1" s="85" t="s">
        <v>84</v>
      </c>
      <c r="I1" s="85" t="s">
        <v>85</v>
      </c>
      <c r="J1" s="159" t="s">
        <v>121</v>
      </c>
      <c r="K1" s="125" t="s">
        <v>43</v>
      </c>
    </row>
    <row r="2" spans="1:13" s="1" customFormat="1" ht="13.5" customHeight="1">
      <c r="A2" s="55">
        <v>1</v>
      </c>
      <c r="B2" s="56">
        <v>2</v>
      </c>
      <c r="C2" s="57"/>
      <c r="D2" s="57"/>
      <c r="E2" s="57"/>
      <c r="F2" s="57"/>
      <c r="G2" s="57">
        <v>3</v>
      </c>
      <c r="H2" s="57">
        <v>4</v>
      </c>
      <c r="I2" s="57">
        <v>5</v>
      </c>
      <c r="J2" s="57">
        <v>6</v>
      </c>
      <c r="K2" s="86">
        <v>7</v>
      </c>
      <c r="M2" s="160"/>
    </row>
    <row r="3" spans="1:13" ht="13.5" customHeight="1">
      <c r="A3" s="10" t="s">
        <v>2</v>
      </c>
      <c r="B3" s="2" t="s">
        <v>54</v>
      </c>
      <c r="C3" s="94"/>
      <c r="D3" s="94"/>
      <c r="E3" s="94"/>
      <c r="F3" s="135"/>
      <c r="G3" s="94">
        <v>13000</v>
      </c>
      <c r="H3" s="94">
        <v>7000</v>
      </c>
      <c r="I3" s="94">
        <v>7824</v>
      </c>
      <c r="J3" s="116">
        <f aca="true" t="shared" si="0" ref="J3:J10">(I3/H3)*100</f>
        <v>111.77142857142857</v>
      </c>
      <c r="K3" s="148">
        <f>(I3/I10)*100</f>
        <v>1.179378956888755</v>
      </c>
      <c r="M3" s="52"/>
    </row>
    <row r="4" spans="1:13" ht="13.5" customHeight="1">
      <c r="A4" s="10" t="s">
        <v>3</v>
      </c>
      <c r="B4" s="2" t="s">
        <v>4</v>
      </c>
      <c r="C4" s="94"/>
      <c r="D4" s="94"/>
      <c r="E4" s="94"/>
      <c r="F4" s="135"/>
      <c r="G4" s="94">
        <v>130000</v>
      </c>
      <c r="H4" s="94">
        <v>120000</v>
      </c>
      <c r="I4" s="94">
        <v>130241</v>
      </c>
      <c r="J4" s="116">
        <f t="shared" si="0"/>
        <v>108.53416666666666</v>
      </c>
      <c r="K4" s="149">
        <f>(I4/I10)*100</f>
        <v>19.63234850768767</v>
      </c>
      <c r="M4" s="52"/>
    </row>
    <row r="5" spans="1:13" ht="13.5" customHeight="1">
      <c r="A5" s="10" t="s">
        <v>5</v>
      </c>
      <c r="B5" s="2" t="s">
        <v>41</v>
      </c>
      <c r="C5" s="94"/>
      <c r="D5" s="94"/>
      <c r="E5" s="94"/>
      <c r="F5" s="135"/>
      <c r="G5" s="94">
        <f>SUM(G6:G7)</f>
        <v>1350000</v>
      </c>
      <c r="H5" s="94">
        <f>SUM(H6:H7)</f>
        <v>700000</v>
      </c>
      <c r="I5" s="94">
        <f>SUM(I6:I7)</f>
        <v>501433</v>
      </c>
      <c r="J5" s="116">
        <f t="shared" si="0"/>
        <v>71.6332857142857</v>
      </c>
      <c r="K5" s="149">
        <f>(I5/I10)*100</f>
        <v>75.58531805848658</v>
      </c>
      <c r="M5" s="52"/>
    </row>
    <row r="6" spans="1:13" ht="13.5" customHeight="1">
      <c r="A6" s="10" t="s">
        <v>6</v>
      </c>
      <c r="B6" s="4" t="s">
        <v>53</v>
      </c>
      <c r="C6" s="19"/>
      <c r="D6" s="19"/>
      <c r="E6" s="19"/>
      <c r="F6" s="52"/>
      <c r="G6" s="19">
        <v>876000</v>
      </c>
      <c r="H6" s="19">
        <v>358000</v>
      </c>
      <c r="I6" s="19">
        <v>196220</v>
      </c>
      <c r="J6" s="116">
        <f t="shared" si="0"/>
        <v>54.81005586592179</v>
      </c>
      <c r="K6" s="148"/>
      <c r="M6" s="52"/>
    </row>
    <row r="7" spans="1:13" ht="13.5" customHeight="1">
      <c r="A7" s="10" t="s">
        <v>7</v>
      </c>
      <c r="B7" s="4" t="s">
        <v>52</v>
      </c>
      <c r="C7" s="19"/>
      <c r="D7" s="19"/>
      <c r="E7" s="19"/>
      <c r="F7" s="52"/>
      <c r="G7" s="19">
        <v>474000</v>
      </c>
      <c r="H7" s="19">
        <v>342000</v>
      </c>
      <c r="I7" s="19">
        <v>305213</v>
      </c>
      <c r="J7" s="116">
        <f t="shared" si="0"/>
        <v>89.24356725146198</v>
      </c>
      <c r="K7" s="148"/>
      <c r="M7" s="52"/>
    </row>
    <row r="8" spans="1:13" ht="13.5" customHeight="1">
      <c r="A8" s="10" t="s">
        <v>8</v>
      </c>
      <c r="B8" s="2" t="s">
        <v>42</v>
      </c>
      <c r="C8" s="94"/>
      <c r="D8" s="94"/>
      <c r="E8" s="94"/>
      <c r="F8" s="135"/>
      <c r="G8" s="94">
        <v>200000</v>
      </c>
      <c r="H8" s="94">
        <v>10000</v>
      </c>
      <c r="I8" s="94">
        <v>23027</v>
      </c>
      <c r="J8" s="116">
        <f t="shared" si="0"/>
        <v>230.27</v>
      </c>
      <c r="K8" s="149">
        <f>(I8/I10)*100</f>
        <v>3.4710581851070246</v>
      </c>
      <c r="M8" s="52"/>
    </row>
    <row r="9" spans="1:13" ht="13.5" customHeight="1">
      <c r="A9" s="10" t="s">
        <v>9</v>
      </c>
      <c r="B9" s="2" t="s">
        <v>39</v>
      </c>
      <c r="C9" s="94"/>
      <c r="D9" s="94"/>
      <c r="E9" s="94"/>
      <c r="F9" s="135"/>
      <c r="G9" s="94">
        <v>13000</v>
      </c>
      <c r="H9" s="94">
        <v>500</v>
      </c>
      <c r="I9" s="94">
        <v>875</v>
      </c>
      <c r="J9" s="116">
        <f t="shared" si="0"/>
        <v>175</v>
      </c>
      <c r="K9" s="148">
        <f>(I9/I10)*100</f>
        <v>0.13189629182996684</v>
      </c>
      <c r="M9" s="52"/>
    </row>
    <row r="10" spans="1:13" ht="13.5" customHeight="1">
      <c r="A10" s="64"/>
      <c r="B10" s="126" t="s">
        <v>10</v>
      </c>
      <c r="C10" s="121"/>
      <c r="D10" s="121"/>
      <c r="E10" s="98"/>
      <c r="F10" s="98"/>
      <c r="G10" s="98">
        <f>SUM(G3:G5,G8:G9)</f>
        <v>1706000</v>
      </c>
      <c r="H10" s="98">
        <f>SUM(H3,H4,H5,H8,H9)</f>
        <v>837500</v>
      </c>
      <c r="I10" s="98">
        <f>SUM(I3,I4,I5,I8,I9)</f>
        <v>663400</v>
      </c>
      <c r="J10" s="155">
        <f t="shared" si="0"/>
        <v>79.21194029850747</v>
      </c>
      <c r="K10" s="156">
        <f>SUM(K3:K4,K5,K8:K9)</f>
        <v>99.99999999999999</v>
      </c>
      <c r="L10" s="157"/>
      <c r="M10" s="52"/>
    </row>
    <row r="11" spans="1:13" ht="13.5" customHeight="1">
      <c r="A11" s="58"/>
      <c r="B11" s="59"/>
      <c r="C11" s="60"/>
      <c r="D11" s="60"/>
      <c r="E11" s="60"/>
      <c r="F11" s="60"/>
      <c r="G11" s="60"/>
      <c r="H11" s="60"/>
      <c r="I11" s="60"/>
      <c r="J11" s="61"/>
      <c r="K11" s="22"/>
      <c r="M11" s="52"/>
    </row>
    <row r="12" spans="1:11" ht="27.75" customHeight="1">
      <c r="A12" s="122" t="s">
        <v>0</v>
      </c>
      <c r="B12" s="123" t="s">
        <v>11</v>
      </c>
      <c r="C12" s="120"/>
      <c r="D12" s="120"/>
      <c r="E12" s="85"/>
      <c r="F12" s="85"/>
      <c r="G12" s="85" t="s">
        <v>81</v>
      </c>
      <c r="H12" s="85" t="s">
        <v>120</v>
      </c>
      <c r="I12" s="85" t="s">
        <v>85</v>
      </c>
      <c r="J12" s="124" t="s">
        <v>121</v>
      </c>
      <c r="K12" s="125" t="s">
        <v>43</v>
      </c>
    </row>
    <row r="13" spans="1:13" s="17" customFormat="1" ht="21" customHeight="1">
      <c r="A13" s="138">
        <v>1</v>
      </c>
      <c r="B13" s="139">
        <v>2</v>
      </c>
      <c r="C13" s="140"/>
      <c r="D13" s="140"/>
      <c r="E13" s="140"/>
      <c r="F13" s="140"/>
      <c r="G13" s="140">
        <v>3</v>
      </c>
      <c r="H13" s="140">
        <v>4</v>
      </c>
      <c r="I13" s="140">
        <v>5</v>
      </c>
      <c r="J13" s="140">
        <v>6</v>
      </c>
      <c r="K13" s="108">
        <v>7</v>
      </c>
      <c r="L13" s="18"/>
      <c r="M13" s="18"/>
    </row>
    <row r="14" spans="1:11" s="6" customFormat="1" ht="13.5" customHeight="1">
      <c r="A14" s="134" t="s">
        <v>12</v>
      </c>
      <c r="B14" s="68" t="s">
        <v>13</v>
      </c>
      <c r="C14" s="70"/>
      <c r="D14" s="70"/>
      <c r="E14" s="70"/>
      <c r="F14" s="70"/>
      <c r="G14" s="70">
        <f>SUM(G15:G18)</f>
        <v>553000</v>
      </c>
      <c r="H14" s="70">
        <f>SUM(H15:H18)</f>
        <v>399000</v>
      </c>
      <c r="I14" s="70">
        <f>SUM(I15:I18)</f>
        <v>395524</v>
      </c>
      <c r="J14" s="155">
        <f>(I14/H14)*100</f>
        <v>99.12882205513785</v>
      </c>
      <c r="K14" s="154">
        <f>(I14/I54)*100</f>
        <v>57.1885473689081</v>
      </c>
    </row>
    <row r="15" spans="1:13" s="16" customFormat="1" ht="13.5" customHeight="1">
      <c r="A15" s="10" t="s">
        <v>2</v>
      </c>
      <c r="B15" s="5" t="s">
        <v>55</v>
      </c>
      <c r="C15" s="51"/>
      <c r="D15" s="51"/>
      <c r="E15" s="51"/>
      <c r="F15" s="51"/>
      <c r="G15" s="51">
        <v>474000</v>
      </c>
      <c r="H15" s="51">
        <v>331000</v>
      </c>
      <c r="I15" s="51">
        <v>328464</v>
      </c>
      <c r="J15" s="116">
        <f>(I15/H15)*100</f>
        <v>99.23383685800604</v>
      </c>
      <c r="K15" s="148"/>
      <c r="L15" s="103"/>
      <c r="M15" s="103"/>
    </row>
    <row r="16" spans="1:11" ht="13.5" customHeight="1">
      <c r="A16" s="10" t="s">
        <v>3</v>
      </c>
      <c r="B16" s="5" t="s">
        <v>56</v>
      </c>
      <c r="C16" s="51"/>
      <c r="D16" s="51"/>
      <c r="E16" s="51"/>
      <c r="F16" s="51"/>
      <c r="G16" s="51">
        <v>61000</v>
      </c>
      <c r="H16" s="51">
        <v>63000</v>
      </c>
      <c r="I16" s="51">
        <v>61986</v>
      </c>
      <c r="J16" s="116">
        <f>(I16/H16)*100</f>
        <v>98.39047619047619</v>
      </c>
      <c r="K16" s="148"/>
    </row>
    <row r="17" spans="1:11" ht="13.5" customHeight="1">
      <c r="A17" s="10" t="s">
        <v>5</v>
      </c>
      <c r="B17" s="5" t="s">
        <v>57</v>
      </c>
      <c r="C17" s="51"/>
      <c r="D17" s="51"/>
      <c r="E17" s="51"/>
      <c r="F17" s="51"/>
      <c r="G17" s="51">
        <v>15000</v>
      </c>
      <c r="H17" s="51">
        <v>1000</v>
      </c>
      <c r="I17" s="51">
        <v>974</v>
      </c>
      <c r="J17" s="116">
        <f aca="true" t="shared" si="1" ref="J17:J24">(I17/H17)*100</f>
        <v>97.39999999999999</v>
      </c>
      <c r="K17" s="148"/>
    </row>
    <row r="18" spans="1:11" ht="13.5" customHeight="1">
      <c r="A18" s="10" t="s">
        <v>8</v>
      </c>
      <c r="B18" s="5" t="s">
        <v>58</v>
      </c>
      <c r="C18" s="51"/>
      <c r="D18" s="89"/>
      <c r="E18" s="89"/>
      <c r="F18" s="51"/>
      <c r="G18" s="51">
        <v>3000</v>
      </c>
      <c r="H18" s="51">
        <v>4000</v>
      </c>
      <c r="I18" s="51">
        <v>4100</v>
      </c>
      <c r="J18" s="116">
        <f t="shared" si="1"/>
        <v>102.49999999999999</v>
      </c>
      <c r="K18" s="148"/>
    </row>
    <row r="19" spans="1:11" ht="13.5" customHeight="1">
      <c r="A19" s="69" t="s">
        <v>14</v>
      </c>
      <c r="B19" s="68" t="s">
        <v>15</v>
      </c>
      <c r="C19" s="70"/>
      <c r="D19" s="70"/>
      <c r="E19" s="70"/>
      <c r="F19" s="70"/>
      <c r="G19" s="70">
        <f>SUM(G20,G24)</f>
        <v>924000</v>
      </c>
      <c r="H19" s="70">
        <f>SUM(H20,H24)</f>
        <v>336000</v>
      </c>
      <c r="I19" s="70">
        <f>SUM(I20,I24)</f>
        <v>198150</v>
      </c>
      <c r="J19" s="155">
        <f t="shared" si="1"/>
        <v>58.973214285714285</v>
      </c>
      <c r="K19" s="155">
        <f>(I19/I54)*100</f>
        <v>28.650374341757107</v>
      </c>
    </row>
    <row r="20" spans="1:14" ht="13.5" customHeight="1">
      <c r="A20" s="76" t="s">
        <v>2</v>
      </c>
      <c r="B20" s="81" t="s">
        <v>40</v>
      </c>
      <c r="C20" s="82"/>
      <c r="D20" s="82"/>
      <c r="E20" s="82"/>
      <c r="F20" s="137"/>
      <c r="G20" s="82">
        <f>SUM(G21:G23)</f>
        <v>207000</v>
      </c>
      <c r="H20" s="82">
        <f>SUM(H21:H23)</f>
        <v>8500</v>
      </c>
      <c r="I20" s="82">
        <f>SUM(I21:I23)</f>
        <v>7773</v>
      </c>
      <c r="J20" s="146">
        <f t="shared" si="1"/>
        <v>91.44705882352942</v>
      </c>
      <c r="K20" s="150"/>
      <c r="N20" s="52"/>
    </row>
    <row r="21" spans="1:14" ht="13.5" customHeight="1">
      <c r="A21" s="14" t="s">
        <v>16</v>
      </c>
      <c r="B21" s="15" t="s">
        <v>59</v>
      </c>
      <c r="C21" s="88"/>
      <c r="D21" s="88"/>
      <c r="E21" s="88"/>
      <c r="F21" s="141"/>
      <c r="G21" s="88">
        <v>7000</v>
      </c>
      <c r="H21" s="88">
        <v>7000</v>
      </c>
      <c r="I21" s="88">
        <v>6542</v>
      </c>
      <c r="J21" s="116">
        <f t="shared" si="1"/>
        <v>93.45714285714286</v>
      </c>
      <c r="K21" s="115"/>
      <c r="M21" s="52"/>
      <c r="N21" s="52"/>
    </row>
    <row r="22" spans="1:14" ht="13.5" customHeight="1">
      <c r="A22" s="14" t="s">
        <v>37</v>
      </c>
      <c r="B22" s="15" t="s">
        <v>60</v>
      </c>
      <c r="C22" s="87"/>
      <c r="D22" s="87"/>
      <c r="E22" s="87"/>
      <c r="F22" s="52"/>
      <c r="G22" s="87">
        <v>70000</v>
      </c>
      <c r="H22" s="87">
        <v>1000</v>
      </c>
      <c r="I22" s="87">
        <v>879</v>
      </c>
      <c r="J22" s="116">
        <f t="shared" si="1"/>
        <v>87.9</v>
      </c>
      <c r="K22" s="115"/>
      <c r="M22" s="52"/>
      <c r="N22" s="52"/>
    </row>
    <row r="23" spans="1:14" s="23" customFormat="1" ht="13.5" customHeight="1">
      <c r="A23" s="28" t="s">
        <v>48</v>
      </c>
      <c r="B23" s="15" t="s">
        <v>123</v>
      </c>
      <c r="C23" s="96"/>
      <c r="D23" s="96"/>
      <c r="E23" s="96"/>
      <c r="F23" s="136"/>
      <c r="G23" s="96">
        <v>130000</v>
      </c>
      <c r="H23" s="96">
        <v>500</v>
      </c>
      <c r="I23" s="96">
        <v>352</v>
      </c>
      <c r="J23" s="116">
        <f t="shared" si="1"/>
        <v>70.39999999999999</v>
      </c>
      <c r="K23" s="119"/>
      <c r="M23" s="136"/>
      <c r="N23" s="136"/>
    </row>
    <row r="24" spans="1:14" ht="13.5" customHeight="1">
      <c r="A24" s="76" t="s">
        <v>3</v>
      </c>
      <c r="B24" s="77" t="s">
        <v>17</v>
      </c>
      <c r="C24" s="90"/>
      <c r="D24" s="90"/>
      <c r="E24" s="82"/>
      <c r="F24" s="137"/>
      <c r="G24" s="82">
        <f>SUM(G25:G34)</f>
        <v>717000</v>
      </c>
      <c r="H24" s="82">
        <f>SUM(H25:H34)</f>
        <v>327500</v>
      </c>
      <c r="I24" s="82">
        <f>SUM(I25:I34)</f>
        <v>190377</v>
      </c>
      <c r="J24" s="146">
        <f t="shared" si="1"/>
        <v>58.13038167938931</v>
      </c>
      <c r="K24" s="84"/>
      <c r="M24" s="52"/>
      <c r="N24" s="52"/>
    </row>
    <row r="25" spans="1:14" ht="13.5" customHeight="1">
      <c r="A25" s="11" t="s">
        <v>22</v>
      </c>
      <c r="B25" s="8" t="s">
        <v>61</v>
      </c>
      <c r="C25" s="52"/>
      <c r="D25" s="52"/>
      <c r="E25" s="52"/>
      <c r="F25" s="52"/>
      <c r="G25" s="52">
        <v>17000</v>
      </c>
      <c r="H25" s="52">
        <v>18800</v>
      </c>
      <c r="I25" s="52">
        <v>18754</v>
      </c>
      <c r="J25" s="116">
        <f>(I25/H25)*100</f>
        <v>99.75531914893617</v>
      </c>
      <c r="K25" s="83"/>
      <c r="N25" s="52"/>
    </row>
    <row r="26" spans="1:14" ht="13.5" customHeight="1">
      <c r="A26" s="11" t="s">
        <v>23</v>
      </c>
      <c r="B26" s="8" t="s">
        <v>62</v>
      </c>
      <c r="C26" s="51"/>
      <c r="D26" s="51"/>
      <c r="E26" s="51"/>
      <c r="F26" s="52"/>
      <c r="G26" s="51">
        <v>50000</v>
      </c>
      <c r="H26" s="51">
        <v>30000</v>
      </c>
      <c r="I26" s="51">
        <v>27746</v>
      </c>
      <c r="J26" s="116">
        <f>(I26/H26)*100</f>
        <v>92.48666666666666</v>
      </c>
      <c r="K26" s="83"/>
      <c r="M26" s="52"/>
      <c r="N26" s="52"/>
    </row>
    <row r="27" spans="1:14" ht="13.5" customHeight="1">
      <c r="A27" s="111" t="s">
        <v>49</v>
      </c>
      <c r="B27" s="112" t="s">
        <v>122</v>
      </c>
      <c r="C27" s="105"/>
      <c r="D27" s="109"/>
      <c r="E27" s="109"/>
      <c r="F27" s="52"/>
      <c r="G27" s="109">
        <v>100000</v>
      </c>
      <c r="H27" s="109">
        <v>0</v>
      </c>
      <c r="I27" s="109">
        <v>0</v>
      </c>
      <c r="J27" s="116">
        <f>(H27/G27)*100</f>
        <v>0</v>
      </c>
      <c r="K27" s="97"/>
      <c r="N27" s="52"/>
    </row>
    <row r="28" spans="1:14" ht="13.5" customHeight="1">
      <c r="A28" s="111" t="s">
        <v>24</v>
      </c>
      <c r="B28" s="112" t="s">
        <v>63</v>
      </c>
      <c r="C28" s="105"/>
      <c r="D28" s="109"/>
      <c r="E28" s="109"/>
      <c r="F28" s="52"/>
      <c r="G28" s="109">
        <v>200000</v>
      </c>
      <c r="H28" s="109">
        <v>52000</v>
      </c>
      <c r="I28" s="109">
        <v>51963</v>
      </c>
      <c r="J28" s="116">
        <f>(I28/H28)*100</f>
        <v>99.92884615384615</v>
      </c>
      <c r="K28" s="83"/>
      <c r="N28" s="52"/>
    </row>
    <row r="29" spans="1:14" ht="13.5" customHeight="1">
      <c r="A29" s="11" t="s">
        <v>25</v>
      </c>
      <c r="B29" s="8" t="s">
        <v>64</v>
      </c>
      <c r="C29" s="51"/>
      <c r="D29" s="51"/>
      <c r="E29" s="51"/>
      <c r="F29" s="52"/>
      <c r="G29" s="51">
        <v>30000</v>
      </c>
      <c r="H29" s="51">
        <v>0</v>
      </c>
      <c r="I29" s="51">
        <v>0</v>
      </c>
      <c r="J29" s="116">
        <f>(H29/G29)*100</f>
        <v>0</v>
      </c>
      <c r="K29" s="83"/>
      <c r="N29" s="52"/>
    </row>
    <row r="30" spans="1:14" ht="13.5" customHeight="1">
      <c r="A30" s="111" t="s">
        <v>26</v>
      </c>
      <c r="B30" s="8" t="s">
        <v>65</v>
      </c>
      <c r="C30" s="52"/>
      <c r="D30" s="52"/>
      <c r="E30" s="52"/>
      <c r="F30" s="52"/>
      <c r="G30" s="52">
        <v>15000</v>
      </c>
      <c r="H30" s="52">
        <v>0</v>
      </c>
      <c r="I30" s="52">
        <v>0</v>
      </c>
      <c r="J30" s="116">
        <f>(H30/G30)*100</f>
        <v>0</v>
      </c>
      <c r="K30" s="83"/>
      <c r="N30" s="52"/>
    </row>
    <row r="31" spans="1:13" ht="13.5" customHeight="1">
      <c r="A31" s="111" t="s">
        <v>34</v>
      </c>
      <c r="B31" s="112" t="s">
        <v>66</v>
      </c>
      <c r="C31" s="113"/>
      <c r="D31" s="109"/>
      <c r="E31" s="109"/>
      <c r="F31" s="113"/>
      <c r="G31" s="109">
        <v>50000</v>
      </c>
      <c r="H31" s="109">
        <v>126000</v>
      </c>
      <c r="I31" s="109">
        <v>64708</v>
      </c>
      <c r="J31" s="116">
        <f aca="true" t="shared" si="2" ref="J31:J41">(I31/H31)*100</f>
        <v>51.355555555555554</v>
      </c>
      <c r="K31" s="83"/>
      <c r="M31" s="52"/>
    </row>
    <row r="32" spans="1:13" ht="13.5" customHeight="1">
      <c r="A32" s="11" t="s">
        <v>35</v>
      </c>
      <c r="B32" s="112" t="s">
        <v>67</v>
      </c>
      <c r="C32" s="114"/>
      <c r="D32" s="110"/>
      <c r="E32" s="110"/>
      <c r="F32" s="114"/>
      <c r="G32" s="110">
        <v>40000</v>
      </c>
      <c r="H32" s="110">
        <v>4000</v>
      </c>
      <c r="I32" s="110">
        <v>1945</v>
      </c>
      <c r="J32" s="116">
        <f t="shared" si="2"/>
        <v>48.625</v>
      </c>
      <c r="K32" s="83"/>
      <c r="M32" s="52"/>
    </row>
    <row r="33" spans="1:11" ht="13.5" customHeight="1">
      <c r="A33" s="11" t="s">
        <v>44</v>
      </c>
      <c r="B33" s="8" t="s">
        <v>68</v>
      </c>
      <c r="C33" s="105"/>
      <c r="D33" s="104"/>
      <c r="E33" s="104"/>
      <c r="F33" s="104"/>
      <c r="G33" s="104">
        <v>200000</v>
      </c>
      <c r="H33" s="104">
        <v>93771</v>
      </c>
      <c r="I33" s="104">
        <v>21366</v>
      </c>
      <c r="J33" s="116">
        <f t="shared" si="2"/>
        <v>22.78529609367502</v>
      </c>
      <c r="K33" s="97"/>
    </row>
    <row r="34" spans="1:11" ht="13.5" customHeight="1">
      <c r="A34" s="11" t="s">
        <v>45</v>
      </c>
      <c r="B34" s="8" t="s">
        <v>69</v>
      </c>
      <c r="C34" s="95"/>
      <c r="D34" s="95"/>
      <c r="E34" s="95"/>
      <c r="F34" s="145"/>
      <c r="G34" s="95">
        <v>15000</v>
      </c>
      <c r="H34" s="95">
        <v>2929</v>
      </c>
      <c r="I34" s="95">
        <v>3895</v>
      </c>
      <c r="J34" s="116">
        <f t="shared" si="2"/>
        <v>132.98053943325368</v>
      </c>
      <c r="K34" s="83"/>
    </row>
    <row r="35" spans="1:11" ht="13.5" customHeight="1">
      <c r="A35" s="69" t="s">
        <v>18</v>
      </c>
      <c r="B35" s="68" t="s">
        <v>19</v>
      </c>
      <c r="C35" s="70"/>
      <c r="D35" s="70"/>
      <c r="E35" s="70"/>
      <c r="F35" s="70"/>
      <c r="G35" s="70">
        <f>SUM(G36,G39,G44,G45)</f>
        <v>179000</v>
      </c>
      <c r="H35" s="70">
        <f>SUM(H36,H39,H44,H45)</f>
        <v>80000</v>
      </c>
      <c r="I35" s="70">
        <f>SUM(I36,I39,I44,I45)</f>
        <v>78449</v>
      </c>
      <c r="J35" s="147">
        <f t="shared" si="2"/>
        <v>98.06125</v>
      </c>
      <c r="K35" s="155">
        <f>(I35/I54)*100</f>
        <v>11.342887795793608</v>
      </c>
    </row>
    <row r="36" spans="1:11" ht="13.5" customHeight="1">
      <c r="A36" s="79" t="s">
        <v>2</v>
      </c>
      <c r="B36" s="77" t="s">
        <v>20</v>
      </c>
      <c r="C36" s="80"/>
      <c r="D36" s="80"/>
      <c r="E36" s="80"/>
      <c r="F36" s="80"/>
      <c r="G36" s="80">
        <f>SUM(G37:G38)</f>
        <v>55000</v>
      </c>
      <c r="H36" s="80">
        <f>SUM(H37:H38)</f>
        <v>13000</v>
      </c>
      <c r="I36" s="80">
        <f>SUM(I37:I38)</f>
        <v>11476</v>
      </c>
      <c r="J36" s="146">
        <f t="shared" si="2"/>
        <v>88.27692307692307</v>
      </c>
      <c r="K36" s="152"/>
    </row>
    <row r="37" spans="1:11" ht="13.5" customHeight="1">
      <c r="A37" s="10" t="s">
        <v>22</v>
      </c>
      <c r="B37" s="5" t="s">
        <v>70</v>
      </c>
      <c r="C37" s="54"/>
      <c r="D37" s="54"/>
      <c r="E37" s="54"/>
      <c r="F37" s="54"/>
      <c r="G37" s="54">
        <v>50000</v>
      </c>
      <c r="H37" s="54">
        <v>8000</v>
      </c>
      <c r="I37" s="54">
        <v>8069</v>
      </c>
      <c r="J37" s="116">
        <f t="shared" si="2"/>
        <v>100.86250000000001</v>
      </c>
      <c r="K37" s="151"/>
    </row>
    <row r="38" spans="1:11" ht="13.5" customHeight="1">
      <c r="A38" s="14" t="s">
        <v>23</v>
      </c>
      <c r="B38" s="5" t="s">
        <v>71</v>
      </c>
      <c r="C38" s="53"/>
      <c r="D38" s="53"/>
      <c r="E38" s="53"/>
      <c r="F38" s="53"/>
      <c r="G38" s="53">
        <v>5000</v>
      </c>
      <c r="H38" s="53">
        <v>5000</v>
      </c>
      <c r="I38" s="53">
        <v>3407</v>
      </c>
      <c r="J38" s="116">
        <f t="shared" si="2"/>
        <v>68.14</v>
      </c>
      <c r="K38" s="151"/>
    </row>
    <row r="39" spans="1:11" ht="13.5" customHeight="1">
      <c r="A39" s="79" t="s">
        <v>3</v>
      </c>
      <c r="B39" s="77" t="s">
        <v>21</v>
      </c>
      <c r="C39" s="80"/>
      <c r="D39" s="80"/>
      <c r="E39" s="80"/>
      <c r="F39" s="80"/>
      <c r="G39" s="80">
        <f>SUM(G40:G43)</f>
        <v>109000</v>
      </c>
      <c r="H39" s="80">
        <f>SUM(H40:H43)</f>
        <v>66000</v>
      </c>
      <c r="I39" s="80">
        <f>SUM(I40:I43)</f>
        <v>66031</v>
      </c>
      <c r="J39" s="146">
        <f t="shared" si="2"/>
        <v>100.04696969696968</v>
      </c>
      <c r="K39" s="152"/>
    </row>
    <row r="40" spans="1:11" ht="13.5" customHeight="1">
      <c r="A40" s="10" t="s">
        <v>6</v>
      </c>
      <c r="B40" s="62" t="s">
        <v>73</v>
      </c>
      <c r="C40" s="51"/>
      <c r="D40" s="51"/>
      <c r="E40" s="51"/>
      <c r="F40" s="51"/>
      <c r="G40" s="51">
        <v>21000</v>
      </c>
      <c r="H40" s="51">
        <v>40000</v>
      </c>
      <c r="I40" s="51">
        <v>37617</v>
      </c>
      <c r="J40" s="116">
        <f t="shared" si="2"/>
        <v>94.04249999999999</v>
      </c>
      <c r="K40" s="151"/>
    </row>
    <row r="41" spans="1:11" ht="15" customHeight="1">
      <c r="A41" s="142" t="s">
        <v>7</v>
      </c>
      <c r="B41" s="143" t="s">
        <v>72</v>
      </c>
      <c r="C41" s="51"/>
      <c r="D41" s="51"/>
      <c r="E41" s="144"/>
      <c r="F41" s="144"/>
      <c r="G41" s="144">
        <v>50000</v>
      </c>
      <c r="H41" s="144">
        <v>24000</v>
      </c>
      <c r="I41" s="144">
        <v>22250</v>
      </c>
      <c r="J41" s="116">
        <f t="shared" si="2"/>
        <v>92.70833333333334</v>
      </c>
      <c r="K41" s="151"/>
    </row>
    <row r="42" spans="1:11" ht="13.5" customHeight="1">
      <c r="A42" s="10" t="s">
        <v>38</v>
      </c>
      <c r="B42" s="5" t="s">
        <v>74</v>
      </c>
      <c r="C42" s="51"/>
      <c r="D42" s="51"/>
      <c r="E42" s="51"/>
      <c r="F42" s="51"/>
      <c r="G42" s="51">
        <v>23000</v>
      </c>
      <c r="H42" s="51">
        <v>0</v>
      </c>
      <c r="I42" s="51">
        <v>0</v>
      </c>
      <c r="J42" s="116">
        <f>(H42/G42)*100</f>
        <v>0</v>
      </c>
      <c r="K42" s="151"/>
    </row>
    <row r="43" spans="1:11" ht="13.5" customHeight="1">
      <c r="A43" s="10" t="s">
        <v>47</v>
      </c>
      <c r="B43" s="5" t="s">
        <v>75</v>
      </c>
      <c r="C43" s="51"/>
      <c r="D43" s="51"/>
      <c r="E43" s="51"/>
      <c r="F43" s="51"/>
      <c r="G43" s="51">
        <v>15000</v>
      </c>
      <c r="H43" s="51">
        <v>2000</v>
      </c>
      <c r="I43" s="51">
        <v>6164</v>
      </c>
      <c r="J43" s="116">
        <f>(I43/H43)*100</f>
        <v>308.2</v>
      </c>
      <c r="K43" s="151"/>
    </row>
    <row r="44" spans="1:11" ht="13.5" customHeight="1">
      <c r="A44" s="76" t="s">
        <v>5</v>
      </c>
      <c r="B44" s="77" t="s">
        <v>76</v>
      </c>
      <c r="C44" s="91"/>
      <c r="D44" s="91"/>
      <c r="E44" s="91"/>
      <c r="F44" s="91"/>
      <c r="G44" s="91">
        <v>10000</v>
      </c>
      <c r="H44" s="91">
        <v>1000</v>
      </c>
      <c r="I44" s="91">
        <v>942</v>
      </c>
      <c r="J44" s="146">
        <f>(H44/G44)*100</f>
        <v>10</v>
      </c>
      <c r="K44" s="152"/>
    </row>
    <row r="45" spans="1:11" ht="13.5" customHeight="1">
      <c r="A45" s="76" t="s">
        <v>8</v>
      </c>
      <c r="B45" s="77" t="s">
        <v>77</v>
      </c>
      <c r="C45" s="78"/>
      <c r="D45" s="78"/>
      <c r="E45" s="78"/>
      <c r="F45" s="78"/>
      <c r="G45" s="78">
        <v>5000</v>
      </c>
      <c r="H45" s="78">
        <v>0</v>
      </c>
      <c r="I45" s="78">
        <v>0</v>
      </c>
      <c r="J45" s="146" t="s">
        <v>46</v>
      </c>
      <c r="K45" s="152"/>
    </row>
    <row r="46" spans="1:11" s="18" customFormat="1" ht="13.5" customHeight="1">
      <c r="A46" s="69" t="s">
        <v>27</v>
      </c>
      <c r="B46" s="68" t="s">
        <v>28</v>
      </c>
      <c r="C46" s="70"/>
      <c r="D46" s="70"/>
      <c r="E46" s="70"/>
      <c r="F46" s="70"/>
      <c r="G46" s="70">
        <v>15000</v>
      </c>
      <c r="H46" s="70">
        <v>500</v>
      </c>
      <c r="I46" s="70">
        <v>462</v>
      </c>
      <c r="J46" s="147">
        <f aca="true" t="shared" si="3" ref="J46:J51">(I46/H46)*100</f>
        <v>92.4</v>
      </c>
      <c r="K46" s="155">
        <f>(I46/I54)*100</f>
        <v>0.06680026720106881</v>
      </c>
    </row>
    <row r="47" spans="1:11" ht="13.5" customHeight="1">
      <c r="A47" s="71" t="s">
        <v>2</v>
      </c>
      <c r="B47" s="62" t="s">
        <v>78</v>
      </c>
      <c r="C47" s="72"/>
      <c r="D47" s="72"/>
      <c r="E47" s="72"/>
      <c r="F47" s="72"/>
      <c r="G47" s="72">
        <v>15000</v>
      </c>
      <c r="H47" s="72">
        <v>500</v>
      </c>
      <c r="I47" s="72">
        <v>462</v>
      </c>
      <c r="J47" s="116">
        <f t="shared" si="3"/>
        <v>92.4</v>
      </c>
      <c r="K47" s="148"/>
    </row>
    <row r="48" spans="1:11" ht="13.5" customHeight="1">
      <c r="A48" s="69" t="s">
        <v>29</v>
      </c>
      <c r="B48" s="68" t="s">
        <v>30</v>
      </c>
      <c r="C48" s="70"/>
      <c r="D48" s="70"/>
      <c r="E48" s="70"/>
      <c r="F48" s="70"/>
      <c r="G48" s="70">
        <v>30000</v>
      </c>
      <c r="H48" s="70">
        <v>8000</v>
      </c>
      <c r="I48" s="70">
        <v>7689</v>
      </c>
      <c r="J48" s="147">
        <f t="shared" si="3"/>
        <v>96.1125</v>
      </c>
      <c r="K48" s="155">
        <f>(I48/I54)*100</f>
        <v>1.1117473041320736</v>
      </c>
    </row>
    <row r="49" spans="1:11" ht="13.5" customHeight="1">
      <c r="A49" s="71" t="s">
        <v>2</v>
      </c>
      <c r="B49" s="62" t="s">
        <v>79</v>
      </c>
      <c r="C49" s="73"/>
      <c r="D49" s="73"/>
      <c r="E49" s="73"/>
      <c r="F49" s="73"/>
      <c r="G49" s="73">
        <v>30000</v>
      </c>
      <c r="H49" s="73">
        <v>8000</v>
      </c>
      <c r="I49" s="73">
        <v>7689</v>
      </c>
      <c r="J49" s="116">
        <f t="shared" si="3"/>
        <v>96.1125</v>
      </c>
      <c r="K49" s="148"/>
    </row>
    <row r="50" spans="1:11" ht="13.5" customHeight="1">
      <c r="A50" s="69" t="s">
        <v>31</v>
      </c>
      <c r="B50" s="68" t="s">
        <v>32</v>
      </c>
      <c r="C50" s="70"/>
      <c r="D50" s="70"/>
      <c r="E50" s="70"/>
      <c r="F50" s="70"/>
      <c r="G50" s="70">
        <v>5000</v>
      </c>
      <c r="H50" s="70">
        <v>14000</v>
      </c>
      <c r="I50" s="70">
        <v>11340</v>
      </c>
      <c r="J50" s="147">
        <f t="shared" si="3"/>
        <v>81</v>
      </c>
      <c r="K50" s="158">
        <f>(I50/I54)*100</f>
        <v>1.6396429222080524</v>
      </c>
    </row>
    <row r="51" spans="1:11" ht="13.5" customHeight="1">
      <c r="A51" s="74" t="s">
        <v>2</v>
      </c>
      <c r="B51" s="7" t="s">
        <v>80</v>
      </c>
      <c r="C51" s="75"/>
      <c r="D51" s="75"/>
      <c r="E51" s="75"/>
      <c r="F51" s="75"/>
      <c r="G51" s="75">
        <v>5000</v>
      </c>
      <c r="H51" s="75">
        <v>14000</v>
      </c>
      <c r="I51" s="75">
        <v>11340</v>
      </c>
      <c r="J51" s="116">
        <f t="shared" si="3"/>
        <v>81</v>
      </c>
      <c r="K51" s="148"/>
    </row>
    <row r="52" spans="1:11" ht="13.5" customHeight="1">
      <c r="A52" s="202"/>
      <c r="B52" s="203"/>
      <c r="C52" s="204"/>
      <c r="D52" s="204"/>
      <c r="E52" s="204"/>
      <c r="F52" s="204"/>
      <c r="G52" s="204"/>
      <c r="H52" s="204"/>
      <c r="I52" s="204"/>
      <c r="J52" s="205"/>
      <c r="K52" s="151"/>
    </row>
    <row r="53" spans="1:11" ht="13.5" customHeight="1">
      <c r="A53" s="65"/>
      <c r="B53" s="66"/>
      <c r="C53" s="67"/>
      <c r="D53" s="67"/>
      <c r="E53" s="67"/>
      <c r="F53" s="67"/>
      <c r="G53" s="67"/>
      <c r="H53" s="67"/>
      <c r="I53" s="67"/>
      <c r="J53" s="116"/>
      <c r="K53" s="153"/>
    </row>
    <row r="54" spans="1:11" ht="13.5" customHeight="1">
      <c r="A54" s="63"/>
      <c r="B54" s="127" t="s">
        <v>33</v>
      </c>
      <c r="C54" s="128"/>
      <c r="D54" s="128"/>
      <c r="E54" s="99"/>
      <c r="F54" s="99"/>
      <c r="G54" s="99">
        <f>SUM(G14,G19,G35,G46,G48,G50,G52)</f>
        <v>1706000</v>
      </c>
      <c r="H54" s="99">
        <f>SUM(H14,H19,H35,H46,H48,H50,H52)</f>
        <v>837500</v>
      </c>
      <c r="I54" s="99">
        <f>SUM(I14,I19,I35,I46,I48,I50)</f>
        <v>691614</v>
      </c>
      <c r="J54" s="147">
        <f>(I54/H54)*100</f>
        <v>82.58077611940298</v>
      </c>
      <c r="K54" s="155">
        <f>SUM(K14,K19,K35,K46,K48,K50,K52)</f>
        <v>100.00000000000003</v>
      </c>
    </row>
    <row r="55" spans="1:11" ht="13.5" customHeight="1">
      <c r="A55" s="12"/>
      <c r="B55" s="129"/>
      <c r="C55" s="130"/>
      <c r="D55" s="130"/>
      <c r="E55" s="100"/>
      <c r="F55" s="100"/>
      <c r="G55" s="100"/>
      <c r="H55" s="100"/>
      <c r="I55" s="100"/>
      <c r="J55" s="117"/>
      <c r="K55" s="13"/>
    </row>
    <row r="56" spans="1:6" ht="54.75" customHeight="1">
      <c r="A56" s="21"/>
      <c r="B56" s="131"/>
      <c r="C56" s="132"/>
      <c r="D56" s="133"/>
      <c r="E56" s="92"/>
      <c r="F56" s="118"/>
    </row>
    <row r="57" spans="1:6" ht="13.5" customHeight="1">
      <c r="A57"/>
      <c r="B57"/>
      <c r="C57" s="101"/>
      <c r="D57" s="102"/>
      <c r="E57" s="93"/>
      <c r="F57"/>
    </row>
    <row r="58" spans="1:6" ht="13.5" customHeight="1">
      <c r="A58"/>
      <c r="B58"/>
      <c r="C58" s="101"/>
      <c r="D58" s="102"/>
      <c r="E58" s="93"/>
      <c r="F58"/>
    </row>
    <row r="59" spans="1:6" ht="13.5" customHeight="1">
      <c r="A59"/>
      <c r="B59"/>
      <c r="C59" s="101"/>
      <c r="D59" s="101"/>
      <c r="E59"/>
      <c r="F59"/>
    </row>
    <row r="60" spans="1:6" ht="13.5" customHeight="1">
      <c r="A60"/>
      <c r="B60"/>
      <c r="C60" s="101"/>
      <c r="D60" s="101"/>
      <c r="E60"/>
      <c r="F60"/>
    </row>
    <row r="61" spans="1:6" ht="13.5" customHeight="1">
      <c r="A61"/>
      <c r="B61"/>
      <c r="C61" s="101"/>
      <c r="D61" s="101"/>
      <c r="E61"/>
      <c r="F61"/>
    </row>
    <row r="62" spans="1:6" ht="13.5" customHeight="1">
      <c r="A62"/>
      <c r="B62"/>
      <c r="C62" s="101"/>
      <c r="D62" s="101"/>
      <c r="E62"/>
      <c r="F62"/>
    </row>
    <row r="63" spans="1:6" ht="13.5" customHeight="1">
      <c r="A63"/>
      <c r="B63"/>
      <c r="C63" s="101"/>
      <c r="D63" s="101"/>
      <c r="E63"/>
      <c r="F63"/>
    </row>
    <row r="64" spans="1:6" ht="13.5" customHeight="1">
      <c r="A64"/>
      <c r="B64"/>
      <c r="C64" s="101"/>
      <c r="D64" s="101"/>
      <c r="E64"/>
      <c r="F64"/>
    </row>
    <row r="65" spans="1:11" ht="31.5" customHeight="1">
      <c r="A65" s="161" t="s">
        <v>86</v>
      </c>
      <c r="B65" s="162" t="s">
        <v>87</v>
      </c>
      <c r="C65" s="163" t="s">
        <v>50</v>
      </c>
      <c r="D65" s="163" t="s">
        <v>51</v>
      </c>
      <c r="E65" s="164" t="s">
        <v>82</v>
      </c>
      <c r="F65" s="164" t="s">
        <v>83</v>
      </c>
      <c r="G65" s="164" t="s">
        <v>81</v>
      </c>
      <c r="H65" s="164" t="s">
        <v>117</v>
      </c>
      <c r="I65" s="164" t="s">
        <v>118</v>
      </c>
      <c r="J65" s="165" t="s">
        <v>119</v>
      </c>
      <c r="K65" s="166" t="s">
        <v>43</v>
      </c>
    </row>
    <row r="66" spans="1:11" ht="15">
      <c r="A66" s="167">
        <v>1</v>
      </c>
      <c r="B66" s="168">
        <v>2</v>
      </c>
      <c r="C66" s="167"/>
      <c r="D66" s="167"/>
      <c r="E66" s="167"/>
      <c r="F66" s="167"/>
      <c r="G66" s="167">
        <v>3</v>
      </c>
      <c r="H66" s="167">
        <v>4</v>
      </c>
      <c r="I66" s="167">
        <v>5</v>
      </c>
      <c r="J66" s="167">
        <v>6</v>
      </c>
      <c r="K66" s="167">
        <v>7</v>
      </c>
    </row>
    <row r="67" spans="1:11" ht="15">
      <c r="A67" s="169" t="s">
        <v>2</v>
      </c>
      <c r="B67" s="170" t="s">
        <v>88</v>
      </c>
      <c r="C67" s="171"/>
      <c r="D67" s="171"/>
      <c r="E67" s="171"/>
      <c r="F67" s="171"/>
      <c r="G67" s="171">
        <f>SUM(G68:G71)</f>
        <v>12800</v>
      </c>
      <c r="H67" s="171">
        <f>SUM(H68:H71)</f>
        <v>11200</v>
      </c>
      <c r="I67" s="171">
        <f>SUM(I68:I71)</f>
        <v>11028</v>
      </c>
      <c r="J67" s="172">
        <f>(I67/H67)*100</f>
        <v>98.46428571428572</v>
      </c>
      <c r="K67" s="173">
        <f>(I67/I90)*100</f>
        <v>2.8244333461390703</v>
      </c>
    </row>
    <row r="68" spans="1:11" ht="15">
      <c r="A68" s="174" t="s">
        <v>16</v>
      </c>
      <c r="B68" s="175" t="s">
        <v>89</v>
      </c>
      <c r="C68" s="176"/>
      <c r="D68" s="176"/>
      <c r="E68" s="176"/>
      <c r="F68" s="176"/>
      <c r="G68" s="176">
        <v>1800</v>
      </c>
      <c r="H68" s="176">
        <v>1400</v>
      </c>
      <c r="I68" s="176">
        <v>1346</v>
      </c>
      <c r="J68" s="177">
        <f>(I68/H68)*100</f>
        <v>96.14285714285714</v>
      </c>
      <c r="K68" s="178"/>
    </row>
    <row r="69" spans="1:11" ht="15">
      <c r="A69" s="174" t="s">
        <v>37</v>
      </c>
      <c r="B69" s="175" t="s">
        <v>90</v>
      </c>
      <c r="C69" s="176"/>
      <c r="D69" s="176"/>
      <c r="E69" s="176"/>
      <c r="F69" s="176"/>
      <c r="G69" s="176">
        <v>1000</v>
      </c>
      <c r="H69" s="176">
        <v>700</v>
      </c>
      <c r="I69" s="176">
        <v>671</v>
      </c>
      <c r="J69" s="177">
        <f>(I69/H69)*100</f>
        <v>95.85714285714285</v>
      </c>
      <c r="K69" s="178"/>
    </row>
    <row r="70" spans="1:11" ht="15">
      <c r="A70" s="179" t="s">
        <v>36</v>
      </c>
      <c r="B70" s="175" t="s">
        <v>91</v>
      </c>
      <c r="C70" s="180"/>
      <c r="D70" s="180"/>
      <c r="E70" s="180"/>
      <c r="F70" s="176"/>
      <c r="G70" s="180">
        <v>1000</v>
      </c>
      <c r="H70" s="180">
        <v>0</v>
      </c>
      <c r="I70" s="180">
        <v>0</v>
      </c>
      <c r="J70" s="177">
        <f>(H70/G70)*100</f>
        <v>0</v>
      </c>
      <c r="K70" s="178"/>
    </row>
    <row r="71" spans="1:11" ht="15">
      <c r="A71" s="179" t="s">
        <v>92</v>
      </c>
      <c r="B71" s="175" t="s">
        <v>93</v>
      </c>
      <c r="C71" s="176"/>
      <c r="D71" s="176"/>
      <c r="E71" s="176"/>
      <c r="F71" s="176"/>
      <c r="G71" s="176">
        <v>9000</v>
      </c>
      <c r="H71" s="176">
        <v>9100</v>
      </c>
      <c r="I71" s="176">
        <v>9011</v>
      </c>
      <c r="J71" s="177">
        <f aca="true" t="shared" si="4" ref="J71:J90">(I71/H71)*100</f>
        <v>99.02197802197801</v>
      </c>
      <c r="K71" s="178"/>
    </row>
    <row r="72" spans="1:11" ht="15">
      <c r="A72" s="169" t="s">
        <v>3</v>
      </c>
      <c r="B72" s="170" t="s">
        <v>94</v>
      </c>
      <c r="C72" s="171"/>
      <c r="D72" s="171"/>
      <c r="E72" s="171"/>
      <c r="F72" s="171"/>
      <c r="G72" s="171">
        <f>SUM(G73:G78)</f>
        <v>36700</v>
      </c>
      <c r="H72" s="171">
        <f>SUM(H73:H77)</f>
        <v>36100</v>
      </c>
      <c r="I72" s="171">
        <f>SUM(I73:I78)</f>
        <v>36438</v>
      </c>
      <c r="J72" s="172">
        <f t="shared" si="4"/>
        <v>100.93628808864266</v>
      </c>
      <c r="K72" s="181">
        <f>(I72/I90)*100</f>
        <v>9.332308874375721</v>
      </c>
    </row>
    <row r="73" spans="1:11" ht="15">
      <c r="A73" s="179" t="s">
        <v>22</v>
      </c>
      <c r="B73" s="175" t="s">
        <v>95</v>
      </c>
      <c r="C73" s="176"/>
      <c r="D73" s="176"/>
      <c r="E73" s="176"/>
      <c r="F73" s="176"/>
      <c r="G73" s="176">
        <v>14000</v>
      </c>
      <c r="H73" s="176">
        <v>10000</v>
      </c>
      <c r="I73" s="176">
        <v>10201</v>
      </c>
      <c r="J73" s="177">
        <f t="shared" si="4"/>
        <v>102.01</v>
      </c>
      <c r="K73" s="178"/>
    </row>
    <row r="74" spans="1:11" ht="15">
      <c r="A74" s="179" t="s">
        <v>23</v>
      </c>
      <c r="B74" s="175" t="s">
        <v>96</v>
      </c>
      <c r="C74" s="176"/>
      <c r="D74" s="176"/>
      <c r="E74" s="176"/>
      <c r="F74" s="176"/>
      <c r="G74" s="176">
        <v>500</v>
      </c>
      <c r="H74" s="176">
        <v>300</v>
      </c>
      <c r="I74" s="176">
        <v>260</v>
      </c>
      <c r="J74" s="177">
        <f t="shared" si="4"/>
        <v>86.66666666666667</v>
      </c>
      <c r="K74" s="178"/>
    </row>
    <row r="75" spans="1:11" ht="15">
      <c r="A75" s="179" t="s">
        <v>24</v>
      </c>
      <c r="B75" s="175" t="s">
        <v>97</v>
      </c>
      <c r="C75" s="176"/>
      <c r="D75" s="176"/>
      <c r="E75" s="176"/>
      <c r="F75" s="176"/>
      <c r="G75" s="176">
        <v>6000</v>
      </c>
      <c r="H75" s="176">
        <v>5300</v>
      </c>
      <c r="I75" s="176">
        <v>5262</v>
      </c>
      <c r="J75" s="177">
        <f t="shared" si="4"/>
        <v>99.28301886792454</v>
      </c>
      <c r="K75" s="178"/>
    </row>
    <row r="76" spans="1:11" ht="15">
      <c r="A76" s="179" t="s">
        <v>25</v>
      </c>
      <c r="B76" s="175" t="s">
        <v>98</v>
      </c>
      <c r="C76" s="176"/>
      <c r="D76" s="176"/>
      <c r="E76" s="176"/>
      <c r="F76" s="176"/>
      <c r="G76" s="176">
        <v>2700</v>
      </c>
      <c r="H76" s="176">
        <v>2500</v>
      </c>
      <c r="I76" s="176">
        <v>2503</v>
      </c>
      <c r="J76" s="177">
        <f t="shared" si="4"/>
        <v>100.12</v>
      </c>
      <c r="K76" s="178"/>
    </row>
    <row r="77" spans="1:11" ht="15">
      <c r="A77" s="179" t="s">
        <v>26</v>
      </c>
      <c r="B77" s="175" t="s">
        <v>99</v>
      </c>
      <c r="C77" s="176"/>
      <c r="D77" s="176"/>
      <c r="E77" s="176"/>
      <c r="F77" s="176"/>
      <c r="G77" s="176">
        <v>13500</v>
      </c>
      <c r="H77" s="176">
        <v>18000</v>
      </c>
      <c r="I77" s="176">
        <v>17650</v>
      </c>
      <c r="J77" s="177">
        <f t="shared" si="4"/>
        <v>98.05555555555556</v>
      </c>
      <c r="K77" s="178"/>
    </row>
    <row r="78" spans="1:11" ht="15">
      <c r="A78" s="179" t="s">
        <v>34</v>
      </c>
      <c r="B78" s="175" t="s">
        <v>100</v>
      </c>
      <c r="C78" s="182"/>
      <c r="D78" s="182"/>
      <c r="E78" s="182"/>
      <c r="F78" s="182"/>
      <c r="G78" s="182" t="s">
        <v>46</v>
      </c>
      <c r="H78" s="182">
        <v>600</v>
      </c>
      <c r="I78" s="182">
        <v>562</v>
      </c>
      <c r="J78" s="177">
        <f t="shared" si="4"/>
        <v>93.66666666666667</v>
      </c>
      <c r="K78" s="178"/>
    </row>
    <row r="79" spans="1:11" ht="15">
      <c r="A79" s="169" t="s">
        <v>5</v>
      </c>
      <c r="B79" s="170" t="s">
        <v>101</v>
      </c>
      <c r="C79" s="171"/>
      <c r="D79" s="171"/>
      <c r="E79" s="171"/>
      <c r="F79" s="171"/>
      <c r="G79" s="171">
        <f>SUM(G80:G83)</f>
        <v>474000</v>
      </c>
      <c r="H79" s="171">
        <f>SUM(H80:H83)</f>
        <v>334200</v>
      </c>
      <c r="I79" s="171">
        <f>SUM(I80:I83)</f>
        <v>328464</v>
      </c>
      <c r="J79" s="172">
        <f t="shared" si="4"/>
        <v>98.28366247755835</v>
      </c>
      <c r="K79" s="183">
        <f>(I79/I90)*100</f>
        <v>84.12447176334999</v>
      </c>
    </row>
    <row r="80" spans="1:11" ht="15">
      <c r="A80" s="179" t="s">
        <v>6</v>
      </c>
      <c r="B80" s="175" t="s">
        <v>102</v>
      </c>
      <c r="C80" s="176"/>
      <c r="D80" s="176"/>
      <c r="E80" s="176"/>
      <c r="F80" s="176"/>
      <c r="G80" s="176">
        <v>455000</v>
      </c>
      <c r="H80" s="176">
        <v>313000</v>
      </c>
      <c r="I80" s="176">
        <v>306336</v>
      </c>
      <c r="J80" s="177">
        <f t="shared" si="4"/>
        <v>97.87092651757189</v>
      </c>
      <c r="K80" s="178"/>
    </row>
    <row r="81" spans="1:11" ht="15">
      <c r="A81" s="179" t="s">
        <v>7</v>
      </c>
      <c r="B81" s="175" t="s">
        <v>103</v>
      </c>
      <c r="C81" s="176"/>
      <c r="D81" s="176"/>
      <c r="E81" s="176"/>
      <c r="F81" s="176"/>
      <c r="G81" s="176">
        <v>10000</v>
      </c>
      <c r="H81" s="176">
        <v>11500</v>
      </c>
      <c r="I81" s="176">
        <v>11460</v>
      </c>
      <c r="J81" s="177">
        <f t="shared" si="4"/>
        <v>99.65217391304347</v>
      </c>
      <c r="K81" s="178"/>
    </row>
    <row r="82" spans="1:11" ht="15">
      <c r="A82" s="179" t="s">
        <v>38</v>
      </c>
      <c r="B82" s="180" t="s">
        <v>104</v>
      </c>
      <c r="C82" s="176"/>
      <c r="D82" s="176"/>
      <c r="E82" s="176"/>
      <c r="F82" s="176"/>
      <c r="G82" s="176">
        <v>4000</v>
      </c>
      <c r="H82" s="176">
        <v>4200</v>
      </c>
      <c r="I82" s="176">
        <v>4196</v>
      </c>
      <c r="J82" s="177">
        <f t="shared" si="4"/>
        <v>99.90476190476191</v>
      </c>
      <c r="K82" s="178"/>
    </row>
    <row r="83" spans="1:11" ht="15">
      <c r="A83" s="184" t="s">
        <v>47</v>
      </c>
      <c r="B83" s="185" t="s">
        <v>105</v>
      </c>
      <c r="C83" s="186"/>
      <c r="D83" s="186"/>
      <c r="E83" s="182"/>
      <c r="F83" s="182"/>
      <c r="G83" s="176">
        <v>5000</v>
      </c>
      <c r="H83" s="176">
        <v>5500</v>
      </c>
      <c r="I83" s="176">
        <v>6472</v>
      </c>
      <c r="J83" s="177">
        <f t="shared" si="4"/>
        <v>117.67272727272726</v>
      </c>
      <c r="K83" s="178"/>
    </row>
    <row r="84" spans="1:11" ht="15">
      <c r="A84" s="169" t="s">
        <v>8</v>
      </c>
      <c r="B84" s="169" t="s">
        <v>106</v>
      </c>
      <c r="C84" s="171"/>
      <c r="D84" s="171"/>
      <c r="E84" s="171"/>
      <c r="F84" s="171"/>
      <c r="G84" s="171">
        <f>SUM(G85:G89)</f>
        <v>11500</v>
      </c>
      <c r="H84" s="171">
        <f>SUM(H85:H89)</f>
        <v>14500</v>
      </c>
      <c r="I84" s="171">
        <f>SUM(I85:I89)</f>
        <v>14520</v>
      </c>
      <c r="J84" s="172">
        <f t="shared" si="4"/>
        <v>100.13793103448276</v>
      </c>
      <c r="K84" s="183">
        <f>(I84/I90)*100</f>
        <v>3.718786016135229</v>
      </c>
    </row>
    <row r="85" spans="1:11" ht="15">
      <c r="A85" s="179" t="s">
        <v>107</v>
      </c>
      <c r="B85" s="180" t="s">
        <v>108</v>
      </c>
      <c r="C85" s="176"/>
      <c r="D85" s="176"/>
      <c r="E85" s="176"/>
      <c r="F85" s="176"/>
      <c r="G85" s="176">
        <v>1500</v>
      </c>
      <c r="H85" s="182">
        <v>200</v>
      </c>
      <c r="I85" s="182">
        <v>120</v>
      </c>
      <c r="J85" s="177">
        <f t="shared" si="4"/>
        <v>60</v>
      </c>
      <c r="K85" s="178"/>
    </row>
    <row r="86" spans="1:11" ht="15">
      <c r="A86" s="179" t="s">
        <v>109</v>
      </c>
      <c r="B86" s="175" t="s">
        <v>110</v>
      </c>
      <c r="C86" s="176"/>
      <c r="D86" s="176"/>
      <c r="E86" s="176"/>
      <c r="F86" s="176"/>
      <c r="G86" s="176">
        <v>2000</v>
      </c>
      <c r="H86" s="176">
        <v>2200</v>
      </c>
      <c r="I86" s="176">
        <v>2202</v>
      </c>
      <c r="J86" s="177">
        <f t="shared" si="4"/>
        <v>100.0909090909091</v>
      </c>
      <c r="K86" s="178"/>
    </row>
    <row r="87" spans="1:11" ht="15">
      <c r="A87" s="179" t="s">
        <v>111</v>
      </c>
      <c r="B87" s="175" t="s">
        <v>112</v>
      </c>
      <c r="C87" s="176"/>
      <c r="D87" s="176"/>
      <c r="E87" s="176"/>
      <c r="F87" s="176"/>
      <c r="G87" s="176">
        <v>3600</v>
      </c>
      <c r="H87" s="176">
        <v>3800</v>
      </c>
      <c r="I87" s="176">
        <v>3885</v>
      </c>
      <c r="J87" s="177">
        <f t="shared" si="4"/>
        <v>102.23684210526316</v>
      </c>
      <c r="K87" s="178"/>
    </row>
    <row r="88" spans="1:11" ht="15">
      <c r="A88" s="179" t="s">
        <v>113</v>
      </c>
      <c r="B88" s="175" t="s">
        <v>114</v>
      </c>
      <c r="C88" s="176"/>
      <c r="D88" s="176"/>
      <c r="E88" s="176"/>
      <c r="F88" s="176"/>
      <c r="G88" s="176">
        <v>3800</v>
      </c>
      <c r="H88" s="176">
        <v>4700</v>
      </c>
      <c r="I88" s="176">
        <v>4738</v>
      </c>
      <c r="J88" s="177">
        <f t="shared" si="4"/>
        <v>100.80851063829788</v>
      </c>
      <c r="K88" s="178"/>
    </row>
    <row r="89" spans="1:11" ht="15">
      <c r="A89" s="179" t="s">
        <v>115</v>
      </c>
      <c r="B89" s="175" t="s">
        <v>124</v>
      </c>
      <c r="C89" s="187"/>
      <c r="D89" s="187"/>
      <c r="E89" s="187"/>
      <c r="F89" s="187"/>
      <c r="G89" s="187">
        <v>600</v>
      </c>
      <c r="H89" s="182">
        <v>3600</v>
      </c>
      <c r="I89" s="182">
        <v>3575</v>
      </c>
      <c r="J89" s="177">
        <f t="shared" si="4"/>
        <v>99.30555555555556</v>
      </c>
      <c r="K89" s="178"/>
    </row>
    <row r="90" spans="1:11" ht="15.75">
      <c r="A90" s="188"/>
      <c r="B90" s="189" t="s">
        <v>116</v>
      </c>
      <c r="C90" s="190"/>
      <c r="D90" s="190"/>
      <c r="E90" s="191"/>
      <c r="F90" s="191"/>
      <c r="G90" s="191">
        <f>SUM(G67,G72,G79,G84)</f>
        <v>535000</v>
      </c>
      <c r="H90" s="191">
        <f>SUM(H67,H72,H79,H84)</f>
        <v>396000</v>
      </c>
      <c r="I90" s="191">
        <f>SUM(I67,I72,I79,I84)</f>
        <v>390450</v>
      </c>
      <c r="J90" s="172">
        <f t="shared" si="4"/>
        <v>98.59848484848484</v>
      </c>
      <c r="K90" s="183">
        <f>SUM(K67,K72,K79,K84)</f>
        <v>100</v>
      </c>
    </row>
    <row r="91" spans="1:2" ht="12.75">
      <c r="A91" s="3"/>
      <c r="B91" s="3"/>
    </row>
    <row r="92" spans="1:6" ht="15">
      <c r="A92" s="24"/>
      <c r="B92" s="29"/>
      <c r="C92" s="26"/>
      <c r="D92" s="23"/>
      <c r="E92" s="27"/>
      <c r="F92" s="27"/>
    </row>
    <row r="93" spans="1:6" ht="15">
      <c r="A93" s="24"/>
      <c r="B93" s="25"/>
      <c r="C93" s="26"/>
      <c r="D93" s="23"/>
      <c r="E93" s="27"/>
      <c r="F93" s="30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3.5" customHeight="1">
      <c r="A99" s="3"/>
      <c r="B99" s="3"/>
    </row>
    <row r="100" spans="1:7" ht="13.5" customHeight="1">
      <c r="A100" s="3"/>
      <c r="B100" s="107"/>
      <c r="G100" s="106"/>
    </row>
    <row r="101" spans="1:2" ht="13.5" customHeight="1">
      <c r="A101" s="3"/>
      <c r="B101" s="3"/>
    </row>
    <row r="102" spans="1:2" ht="13.5" customHeight="1">
      <c r="A102" s="3"/>
      <c r="B102" s="3"/>
    </row>
    <row r="103" spans="1:2" ht="13.5" customHeight="1">
      <c r="A103" s="3"/>
      <c r="B103" s="3"/>
    </row>
    <row r="104" spans="1:2" ht="13.5" customHeight="1">
      <c r="A104" s="3"/>
      <c r="B104" s="3"/>
    </row>
    <row r="105" spans="1:2" ht="13.5" customHeight="1">
      <c r="A105" s="3"/>
      <c r="B105" s="3"/>
    </row>
    <row r="106" spans="1:2" ht="12.75" customHeight="1">
      <c r="A106" s="3"/>
      <c r="B106" s="3"/>
    </row>
    <row r="107" spans="1:2" ht="13.5" customHeight="1" hidden="1">
      <c r="A107" s="20"/>
      <c r="B107" s="3"/>
    </row>
    <row r="108" spans="1:2" ht="13.5" customHeight="1">
      <c r="A108" s="20"/>
      <c r="B108" s="3"/>
    </row>
    <row r="109" ht="13.5" customHeight="1">
      <c r="B109" s="107"/>
    </row>
    <row r="110" ht="12.75">
      <c r="B110" s="107"/>
    </row>
    <row r="111" ht="12.75">
      <c r="B111" s="107"/>
    </row>
    <row r="112" ht="12.75">
      <c r="B112" s="107"/>
    </row>
    <row r="113" ht="12.75">
      <c r="B113" s="107"/>
    </row>
    <row r="114" ht="12.75">
      <c r="B114" s="107"/>
    </row>
  </sheetData>
  <sheetProtection/>
  <printOptions/>
  <pageMargins left="0.7086614173228347" right="0.7086614173228347" top="0.90625" bottom="0.7480314960629921" header="0.31496062992125984" footer="0.31496062992125984"/>
  <pageSetup horizontalDpi="600" verticalDpi="600" orientation="landscape" paperSize="9" r:id="rId3"/>
  <headerFooter>
    <oddHeader>&amp;C&amp;"-,Podebljano"&amp;12TURISTIČKA ZAJEDNICA GRADA PETRINJE
 FINANCIJSKO IZVJEŠĆE ZA 2020. GODINU</oddHeader>
  </headerFooter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3:H18"/>
  <sheetViews>
    <sheetView zoomScalePageLayoutView="0" workbookViewId="0" topLeftCell="A1">
      <selection activeCell="B3" sqref="B3:H19"/>
    </sheetView>
  </sheetViews>
  <sheetFormatPr defaultColWidth="9.140625" defaultRowHeight="15"/>
  <cols>
    <col min="3" max="3" width="10.7109375" style="0" customWidth="1"/>
    <col min="5" max="5" width="10.140625" style="0" bestFit="1" customWidth="1"/>
    <col min="8" max="8" width="11.57421875" style="0" customWidth="1"/>
  </cols>
  <sheetData>
    <row r="3" spans="3:8" ht="15">
      <c r="C3" s="192"/>
      <c r="E3" s="193"/>
      <c r="H3" s="192"/>
    </row>
    <row r="4" spans="3:8" ht="15">
      <c r="C4" s="192"/>
      <c r="E4" s="192"/>
      <c r="H4" s="192"/>
    </row>
    <row r="5" spans="3:8" ht="15">
      <c r="C5" s="192"/>
      <c r="E5" s="192"/>
      <c r="H5" s="192"/>
    </row>
    <row r="6" spans="3:8" ht="15">
      <c r="C6" s="192"/>
      <c r="E6" s="193"/>
      <c r="H6" s="192"/>
    </row>
    <row r="7" spans="3:8" ht="15">
      <c r="C7" s="192"/>
      <c r="E7" s="193"/>
      <c r="H7" s="192"/>
    </row>
    <row r="8" spans="3:8" ht="15">
      <c r="C8" s="192"/>
      <c r="H8" s="192"/>
    </row>
    <row r="9" spans="3:8" ht="15">
      <c r="C9" s="192"/>
      <c r="E9" s="193"/>
      <c r="H9" s="192"/>
    </row>
    <row r="10" spans="3:8" ht="15">
      <c r="C10" s="192"/>
      <c r="E10" s="192"/>
      <c r="H10" s="192"/>
    </row>
    <row r="11" spans="3:8" ht="15">
      <c r="C11" s="192"/>
      <c r="E11" s="193"/>
      <c r="H11" s="192"/>
    </row>
    <row r="12" spans="3:8" ht="15">
      <c r="C12" s="192"/>
      <c r="H12" s="192"/>
    </row>
    <row r="13" spans="3:8" ht="15">
      <c r="C13" s="192"/>
      <c r="E13" s="192"/>
      <c r="H13" s="192"/>
    </row>
    <row r="14" spans="3:8" ht="15">
      <c r="C14" s="199"/>
      <c r="H14" s="192"/>
    </row>
    <row r="15" ht="15">
      <c r="C15" s="192"/>
    </row>
    <row r="16" spans="3:8" ht="15">
      <c r="C16" s="192"/>
      <c r="H16" s="200"/>
    </row>
    <row r="17" ht="15">
      <c r="H17" s="201"/>
    </row>
    <row r="18" ht="15">
      <c r="H18" s="20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"/>
  <sheetViews>
    <sheetView zoomScalePageLayoutView="0" workbookViewId="0" topLeftCell="A1">
      <selection activeCell="A2" sqref="A2:Q5"/>
    </sheetView>
  </sheetViews>
  <sheetFormatPr defaultColWidth="9.140625" defaultRowHeight="15"/>
  <cols>
    <col min="1" max="1" width="12.57421875" style="0" customWidth="1"/>
    <col min="2" max="2" width="11.00390625" style="0" customWidth="1"/>
    <col min="14" max="14" width="10.7109375" style="0" customWidth="1"/>
    <col min="16" max="16" width="14.7109375" style="0" customWidth="1"/>
  </cols>
  <sheetData>
    <row r="3" spans="2:16" ht="15">
      <c r="B3" s="194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  <c r="O3" s="192"/>
      <c r="P3" s="196"/>
    </row>
    <row r="4" spans="2:16" ht="15">
      <c r="B4" s="194"/>
      <c r="C4" s="198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3"/>
      <c r="P4" s="197"/>
    </row>
    <row r="5" spans="3:16" ht="15">
      <c r="C5" s="195"/>
      <c r="P5" s="19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B1" sqref="B1:F12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15">
      <c r="B1" s="31"/>
      <c r="C1" s="31"/>
      <c r="D1" s="40"/>
      <c r="E1" s="40"/>
      <c r="F1" s="40"/>
    </row>
    <row r="2" spans="2:6" ht="15">
      <c r="B2" s="31"/>
      <c r="C2" s="31"/>
      <c r="D2" s="40"/>
      <c r="E2" s="40"/>
      <c r="F2" s="40"/>
    </row>
    <row r="3" spans="2:6" ht="15">
      <c r="B3" s="32"/>
      <c r="C3" s="32"/>
      <c r="D3" s="41"/>
      <c r="E3" s="41"/>
      <c r="F3" s="41"/>
    </row>
    <row r="4" spans="2:6" ht="15">
      <c r="B4" s="32"/>
      <c r="C4" s="32"/>
      <c r="D4" s="41"/>
      <c r="E4" s="41"/>
      <c r="F4" s="41"/>
    </row>
    <row r="5" spans="2:6" ht="15">
      <c r="B5" s="32"/>
      <c r="C5" s="32"/>
      <c r="D5" s="41"/>
      <c r="E5" s="41"/>
      <c r="F5" s="41"/>
    </row>
    <row r="6" spans="2:6" ht="15">
      <c r="B6" s="31"/>
      <c r="C6" s="31"/>
      <c r="D6" s="40"/>
      <c r="E6" s="40"/>
      <c r="F6" s="40"/>
    </row>
    <row r="7" spans="2:6" ht="15.75" thickBot="1">
      <c r="B7" s="32"/>
      <c r="C7" s="32"/>
      <c r="D7" s="41"/>
      <c r="E7" s="41"/>
      <c r="F7" s="41"/>
    </row>
    <row r="8" spans="2:6" ht="15">
      <c r="B8" s="33"/>
      <c r="C8" s="34"/>
      <c r="D8" s="42"/>
      <c r="E8" s="42"/>
      <c r="F8" s="43"/>
    </row>
    <row r="9" spans="2:6" ht="15">
      <c r="B9" s="35"/>
      <c r="C9" s="32"/>
      <c r="D9" s="41"/>
      <c r="E9" s="44"/>
      <c r="F9" s="45"/>
    </row>
    <row r="10" spans="2:6" ht="15.75" thickBot="1">
      <c r="B10" s="36"/>
      <c r="C10" s="37"/>
      <c r="D10" s="46"/>
      <c r="E10" s="47"/>
      <c r="F10" s="48"/>
    </row>
    <row r="11" spans="2:6" ht="15.75" thickBot="1">
      <c r="B11" s="32"/>
      <c r="C11" s="32"/>
      <c r="D11" s="41"/>
      <c r="E11" s="41"/>
      <c r="F11" s="41"/>
    </row>
    <row r="12" spans="2:6" ht="15.75" thickBot="1">
      <c r="B12" s="38"/>
      <c r="C12" s="39"/>
      <c r="D12" s="49"/>
      <c r="E12" s="49"/>
      <c r="F12" s="50"/>
    </row>
    <row r="13" spans="2:6" ht="15">
      <c r="B13" s="32"/>
      <c r="C13" s="32"/>
      <c r="D13" s="41"/>
      <c r="E13" s="41"/>
      <c r="F13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2021-04-20T10:42:25Z</dcterms:modified>
  <cp:category/>
  <cp:version/>
  <cp:contentType/>
  <cp:contentStatus/>
</cp:coreProperties>
</file>